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KARY\Desktop\"/>
    </mc:Choice>
  </mc:AlternateContent>
  <bookViews>
    <workbookView xWindow="0" yWindow="0" windowWidth="23040" windowHeight="9192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75" i="1" l="1"/>
  <c r="V374" i="1"/>
  <c r="F447" i="1"/>
  <c r="F382" i="1"/>
  <c r="F699" i="1"/>
  <c r="F703" i="1"/>
  <c r="F689" i="1"/>
  <c r="F82" i="1"/>
  <c r="F211" i="1"/>
  <c r="F375" i="1"/>
  <c r="F801" i="1"/>
  <c r="F790" i="1" l="1"/>
  <c r="F758" i="1" l="1"/>
  <c r="F740" i="1"/>
  <c r="F477" i="1"/>
  <c r="F566" i="1"/>
  <c r="F563" i="1"/>
  <c r="F580" i="1"/>
  <c r="V580" i="1"/>
  <c r="F512" i="1"/>
  <c r="F409" i="1"/>
  <c r="V462" i="1"/>
  <c r="F432" i="1"/>
  <c r="F292" i="1"/>
  <c r="F411" i="1"/>
  <c r="V409" i="1"/>
  <c r="F332" i="1" l="1"/>
  <c r="V278" i="1"/>
  <c r="V560" i="1"/>
  <c r="V683" i="1"/>
  <c r="V61" i="1"/>
  <c r="V20" i="1"/>
</calcChain>
</file>

<file path=xl/sharedStrings.xml><?xml version="1.0" encoding="utf-8"?>
<sst xmlns="http://schemas.openxmlformats.org/spreadsheetml/2006/main" count="1683" uniqueCount="837">
  <si>
    <t>TIPO DE INFRAESTRUCTURA</t>
  </si>
  <si>
    <t>Inventario de Infraestructura</t>
  </si>
  <si>
    <t>Monto Recursos</t>
  </si>
  <si>
    <t>Vías</t>
  </si>
  <si>
    <t>Aeropuertos</t>
  </si>
  <si>
    <t>Ferrocarril</t>
  </si>
  <si>
    <t>Ríos Navegables</t>
  </si>
  <si>
    <t>INFRAESTRUCTURA DE TRANSPORTE TERRITORIAL</t>
  </si>
  <si>
    <t>Total Km.</t>
  </si>
  <si>
    <t>Rural</t>
  </si>
  <si>
    <t>Urbana</t>
  </si>
  <si>
    <t>% Ejecución de lso recursos presupuestados</t>
  </si>
  <si>
    <t>Fuentes de Financiamiento (SGP,SGR, PGN, Cofinanciación,etc.)</t>
  </si>
  <si>
    <t>% en Buen estado</t>
  </si>
  <si>
    <t>% en Regular estado</t>
  </si>
  <si>
    <t>% en Mal estado</t>
  </si>
  <si>
    <t>No. Aeropuertos</t>
  </si>
  <si>
    <t>¿Transporta carga?</t>
  </si>
  <si>
    <t>¿Transporta pasajeros?</t>
  </si>
  <si>
    <t>N/A</t>
  </si>
  <si>
    <t>RECURSOS PROPIOS</t>
  </si>
  <si>
    <t>X</t>
  </si>
  <si>
    <t>SGR</t>
  </si>
  <si>
    <t>CANALETE</t>
  </si>
  <si>
    <t>AYAPEL</t>
  </si>
  <si>
    <t>SAHAGUN</t>
  </si>
  <si>
    <t>PUERTO ESCONDIDO</t>
  </si>
  <si>
    <t>VALENCIA</t>
  </si>
  <si>
    <t>NOMBRE DE LA VIA</t>
  </si>
  <si>
    <t>LAS DELICIAS - PUEBLO NUEVO POPALES</t>
  </si>
  <si>
    <t>AYAPEL - SEHEBE</t>
  </si>
  <si>
    <t>LAS DELICIAS - MARRALU</t>
  </si>
  <si>
    <t>POPALES - ALFONSO LOPEZ</t>
  </si>
  <si>
    <t>SIMBA - SAN MATIAS MEDIO</t>
  </si>
  <si>
    <t>SIMBA . PLAYA BLANCA</t>
  </si>
  <si>
    <t>LA INES - PALOTAL</t>
  </si>
  <si>
    <t>CECILIA - TOTUMO</t>
  </si>
  <si>
    <t>CUATRO BOCAS - EL CEDRO</t>
  </si>
  <si>
    <t>SEHBE - CECILIA</t>
  </si>
  <si>
    <t>CUATRO BOCAS - PUEBLO SANTO</t>
  </si>
  <si>
    <t>INTERS. PAPAYAL - GUASIMAL</t>
  </si>
  <si>
    <t>BUENAVISTA</t>
  </si>
  <si>
    <t xml:space="preserve"> VILLA FATIMA - EL ANCLAR (64690)</t>
  </si>
  <si>
    <t>TIERRA SANTA - LOS ZAMBITOS - RÍO SAN JORGE (DMA675) 0.56KM</t>
  </si>
  <si>
    <t>DERIVACIÓN (1) VÍA BUENAVISTA - TIERRA SANTA(DMA686) 1.6KM</t>
  </si>
  <si>
    <t>DERIVACIÓN (2) VÍA BUENAVISTA - TIERRA SANTA(DMA687) 7.22KM</t>
  </si>
  <si>
    <t xml:space="preserve">CANIME - CALLE LARGA - CRUCE VÍA (LAS CRUCES - BELÉN) DMA683 5.26KM </t>
  </si>
  <si>
    <t xml:space="preserve">BUENAVISTA - TIERRASANTA (65150) </t>
  </si>
  <si>
    <t>CAMPO SOLO - CRUCE VÍA (CAUCASIA - PLANETA RICA) (DMA682) 4.81KM</t>
  </si>
  <si>
    <t>EL POBLADO - EL TESORO - PIÑALITO (DMA666) 10.02KM</t>
  </si>
  <si>
    <t xml:space="preserve">LAS CRUCES - BELÉN (DMA684) 3.2KM </t>
  </si>
  <si>
    <t>TIERRA SANTA - COYÓN - EL CHIPAL - EL DESEO - CRUCE VÍA (CUATRO BOCAS - EL CAMPANO) (DMA688) 8.82KM</t>
  </si>
  <si>
    <t xml:space="preserve"> CRUCE VÍA (VERACRUZ - EL PUYAZO) - TRES PALOS (DMA626) 1.07KM </t>
  </si>
  <si>
    <t xml:space="preserve">NUEVA ESTACIÓN - MEJOR ESQUINA - CRUCE VÍA (EL VIAJANO - CENTRO ALEGRE) (DMA627) 25.75KM </t>
  </si>
  <si>
    <t>CRUCE VÍA (CAUCASIA - PLANETA RICA) - SETENTA Y DOS(DMA697) 8.64KM</t>
  </si>
  <si>
    <t xml:space="preserve"> PALMIRA - EL CAMPANO - MARRALÚ - COYÓN - BERLÍN ( MARGEN IZQUIERDA RÍO SAN JORGE) DMA674 11.89KM </t>
  </si>
  <si>
    <t>TEQUENDAMA - SANTA FE - CIÉNAGA DE ARCIAL(DMA695) 5.96KM</t>
  </si>
  <si>
    <t xml:space="preserve"> CRUCE VÍA (CAUCASIA - PLANETA RICA) - VERACRUZ - EL PUYAZO (DMA625) 13.38 KM</t>
  </si>
  <si>
    <t xml:space="preserve">BUENAVISTA - PARAÍSO - HACIENDA SANTA ELENA (DMA68) 9.61KM </t>
  </si>
  <si>
    <t>CRUCE VÍA (CAUCASIA - PLANETA RICA) - MANZANARES (DMA696) 5.24KM</t>
  </si>
  <si>
    <t>APARTADA EL ANCLAR  - AL CORREGIMIENTO EL VIAJANO</t>
  </si>
  <si>
    <t>EL CHAPARRAL - POPAYAN</t>
  </si>
  <si>
    <t>POPAYÁN - EL LIMÓN</t>
  </si>
  <si>
    <t>CANALETE - CORDOBITAS - LIMITES</t>
  </si>
  <si>
    <t>EL FLORAL - CORDOBITA CENTRAL</t>
  </si>
  <si>
    <t>EL GUINEO - CHAPARRAL</t>
  </si>
  <si>
    <t>QUEBRADA DE URANGO - BUENOS AIRES</t>
  </si>
  <si>
    <t>CANALETE - ARMENIA</t>
  </si>
  <si>
    <t>AGUAS PRIETAS - TIERRA ADENTRO</t>
  </si>
  <si>
    <t>CADILLO - PALO DE FRUTA</t>
  </si>
  <si>
    <t>LA ESTRELLA - CERRO MOCHO</t>
  </si>
  <si>
    <t>CANALETE - PUEBLO REGAO</t>
  </si>
  <si>
    <t>EL GUINEO - LAS MAJAGUAS - EL TOMATE</t>
  </si>
  <si>
    <t>MATA DE PLÁTANO - EL CLAVO - YE EL FLORAL</t>
  </si>
  <si>
    <t>EL LIMÓN - LA CABAÑA - PALO DE FRUTA</t>
  </si>
  <si>
    <t>LA CEIBA - CANALETE</t>
  </si>
  <si>
    <t>CRUCE VÍA (CANALETE - EL LIMÓN) - LORENZA - EL GUINEO</t>
  </si>
  <si>
    <t>LA ESTRELLA - BOCA ALRREVEZ</t>
  </si>
  <si>
    <t>EL LIMÓN - EL GALÓN - INTERSECCIÓN VIA CADILLO</t>
  </si>
  <si>
    <t>VÍA LA CHAPARRERA - BUENOS AIRES</t>
  </si>
  <si>
    <t>CANALETE - JALISCO - CRUCE VÍA PUERTO REY</t>
  </si>
  <si>
    <t>INTERSECCIÓN VÍA POPAYAN - LA PROVINCIA - COCAO - SANTA CRUZ</t>
  </si>
  <si>
    <t>POPAYÁN - SISEVAN</t>
  </si>
  <si>
    <t>CANALETE - AGUAS BLANCAS</t>
  </si>
  <si>
    <t>TIERRA NEGRA - BOCAALREVES - LA GLORIA - JERICÓ</t>
  </si>
  <si>
    <t>INTERSECCIÓN VÍA CORDOBITA CENTRAL - EL FLORAL</t>
  </si>
  <si>
    <t>CANALETE - EL LIMÓN</t>
  </si>
  <si>
    <t>PLANCHON  WILCHES - SEVERA - CAZUELA - CUERO CURTIDO</t>
  </si>
  <si>
    <t>TRONCAL CERETE CIENEGA DE ORO - EL CEPILLO - SAN ANTONIO</t>
  </si>
  <si>
    <t>CERETE - CHUCHURUBI - EL CONTROL - LAS IGUANAS</t>
  </si>
  <si>
    <t>CERETE - ISLA BLANCA - GARZONES - RETIRO DE LOS INDIOS</t>
  </si>
  <si>
    <t>APARTADA A LA ESMERALDA</t>
  </si>
  <si>
    <t>CAMU EL PRADO - SAN ANTONIO - EL CEDRO</t>
  </si>
  <si>
    <t>CAMPANITO - LOS VENADOS - MATEO GOMEZ</t>
  </si>
  <si>
    <t>CRUCE VIA APARTADA A LA MOJOSA - SAN JACINTO</t>
  </si>
  <si>
    <t>APARTADA MANGUELITO - PUENTE PROVIDENCIA</t>
  </si>
  <si>
    <t>CERETE - EL CAÑITO MARTINEZ</t>
  </si>
  <si>
    <t>TRES MARIAS - CUERO CURTIDO</t>
  </si>
  <si>
    <t>RABOLARGO - LA CAROLINA</t>
  </si>
  <si>
    <t>EL PORVENIR - LA ESMERALDA</t>
  </si>
  <si>
    <t>RETIRO DE LOS INDIOS - EL QUEMAO - CERETE</t>
  </si>
  <si>
    <t>CRUCE VIA AMARTINEZ - MONTAÑITA - CEIBITA 2</t>
  </si>
  <si>
    <t>RETIRO DE LOS INDIOS - MARTINEZ</t>
  </si>
  <si>
    <t>MARTINEZ - LA POZONA</t>
  </si>
  <si>
    <t>CERETE - MANGUELITO TRONCAL (CERETE - LORICA)</t>
  </si>
  <si>
    <t>EL PRADO - PUENTE DEL CAÑO DEL PADRE</t>
  </si>
  <si>
    <t>CRUCE VIA CERETE - SAN CARLOS - MARTINEZ</t>
  </si>
  <si>
    <t>CRUCE VIA A MARTINEZ - LA CEIBITA 5</t>
  </si>
  <si>
    <t>LOS CAÑITOS - RUSIA</t>
  </si>
  <si>
    <t>MORROCOY - CUERO CURTIDO</t>
  </si>
  <si>
    <t>RABO LARGO - PROVIDENCIA</t>
  </si>
  <si>
    <t>CERETE - EL TOTUMO - EL CAÑO DEL PADRE</t>
  </si>
  <si>
    <t>CERETE</t>
  </si>
  <si>
    <t>CHIMÁ - TUCHÍN</t>
  </si>
  <si>
    <t>GUAMAS -CAROLINA - PIMENTAL SECTOR BURRO MUERTO</t>
  </si>
  <si>
    <t>CHIMÁ - COROZALITO  LIMITE CON CIÉNAGA DE ORO</t>
  </si>
  <si>
    <t>PUNTA VERDE - BELLA VISTA</t>
  </si>
  <si>
    <t xml:space="preserve">APARTADA  A SANTO DOMINGO </t>
  </si>
  <si>
    <t>TAMBOR - SANTERO</t>
  </si>
  <si>
    <t>PUNTA VERDE - CAROLINA</t>
  </si>
  <si>
    <t>COROZALITO - GUAYACAN</t>
  </si>
  <si>
    <t>ARACHE - GUAYACAN</t>
  </si>
  <si>
    <t>CAMPO BELLO - INTERSCCIÓN VÍA CHIMÁ - TAMBOR</t>
  </si>
  <si>
    <t>PIMENTAL ORILLA DEL RÍO - SABANAL</t>
  </si>
  <si>
    <t>CHIMÁ - TAMBOR LIMITES CON SAN ANDRÉS</t>
  </si>
  <si>
    <t>SITIO VIEJO - SANTO DOMINGO - BUENOS AIRES</t>
  </si>
  <si>
    <t>SITIO VIEJO - LAS CASITAS - CHIMÁ</t>
  </si>
  <si>
    <t>CAROLINA - MOLÓN</t>
  </si>
  <si>
    <t>PIMENTAL CAMINO A LOS CAMPANOS - ORILLA DEL RÍO</t>
  </si>
  <si>
    <t>LORICA - CHINÚ</t>
  </si>
  <si>
    <t>CAROLINA - CAMPANERA</t>
  </si>
  <si>
    <t>ARACHE - COROZALITO CAMINO VIEJO</t>
  </si>
  <si>
    <t>INTERSECCIÓN  VÍA CAROLINA - PIMENTAL - PUENTE ORILLA DEL RÍO</t>
  </si>
  <si>
    <t>CHIMÁ - CAMINO A LA MONTAÑA</t>
  </si>
  <si>
    <t>CHIMÁ - CAMINO A LA LAGUNA</t>
  </si>
  <si>
    <t>CHIMÁ - MALEMBÁ</t>
  </si>
  <si>
    <t>CHIMA</t>
  </si>
  <si>
    <t>2,94</t>
  </si>
  <si>
    <t>CHINU - HEREDIA - SANTA ROSA (66515) 14.9KM</t>
  </si>
  <si>
    <t>CRUCE VIA (TERMOELÉCTRICA CHINÚ-BOCAS DEL MONTE)-CHINÚ</t>
  </si>
  <si>
    <t>CHINU - LAS LOMAS - EL TIGRE (66525) 11KM</t>
  </si>
  <si>
    <t>CRUCE VÍA(TERMOELÉCTRICA DE CHINÚ-BOCAS DEL MONTE)-CRUCE VÍA(CACAOTAL-LAS CRUCES)</t>
  </si>
  <si>
    <t>CACAOTAL - PAJONAL - CHINU (66570) 5.0 KM</t>
  </si>
  <si>
    <t>EL TIGRE - FLECHA SEVILLA</t>
  </si>
  <si>
    <t>TERMOELÉCTRICA CHINÚ-BOCAS DEL MONTE-LIMITES CÓRDOBA SUCRE</t>
  </si>
  <si>
    <t>ENTRADA ALTERNA A CACAOTAL</t>
  </si>
  <si>
    <t>PUENTE DE CARRANZÓ-CRUCE VÍA(TIERRA GRATA-CRUCE VIA (PLANETA RICA-CHINÚ)</t>
  </si>
  <si>
    <t>SANTA FE-FLECHAS</t>
  </si>
  <si>
    <t>CRUCE VIA(CACAOTAL-LAS CRUCES)-CRUCE VIA(CRUCE VIA(TERMOELECTRICA-BOCAS DEL MONTE))</t>
  </si>
  <si>
    <t>FLECHA SEVILLA-EL HOYAL</t>
  </si>
  <si>
    <t>TRONCAL - EL PITAL - EL TIGRE (66520) 8.20KM</t>
  </si>
  <si>
    <t>CHINÚ-NUEVO ORIENTE-LIMITES CÓRDOBA, SUCRE</t>
  </si>
  <si>
    <t>CACAOTAL-LAS CRUCES</t>
  </si>
  <si>
    <t>ARRIMADERO-MEJOR ESQUINA</t>
  </si>
  <si>
    <t>RETIRO DE LOS PÉREZ-EL BLEO</t>
  </si>
  <si>
    <t>CRUCE VÍA(CACAOTAL-LAS CRUCES)-LIMITES CON SUCRE</t>
  </si>
  <si>
    <t>GARBADO-SANTA ELENA</t>
  </si>
  <si>
    <t>ALGARROBOS-LA MAJAGUA-CEJA GRANDE</t>
  </si>
  <si>
    <t>SANTA ROSA-LOS ANGELES-DIVIDIVI</t>
  </si>
  <si>
    <t>MEJOR ESQUINA-CEIBAS DE LECHE</t>
  </si>
  <si>
    <t>CHINÚ-LOS MICOS</t>
  </si>
  <si>
    <t>ARRIMADERO-LOS MICOS</t>
  </si>
  <si>
    <t>CEJA GRANDE-JERICO</t>
  </si>
  <si>
    <t>FLECHAS-VIA AL CHARRO</t>
  </si>
  <si>
    <t>MEJOR ESQUINA-ARENAS DEL NORTE</t>
  </si>
  <si>
    <t>CAÑAGUATE-NUEVO ORIENTE</t>
  </si>
  <si>
    <t>INTERSECCIÓN VIA (SABANA LARGA-HEREDIA)-EL CHORRILLO-CARBONERO-PISA</t>
  </si>
  <si>
    <t>SAHAGÚN-CEIBAS DE LECHE-ARRIMADERO-TIERRA GRATA-CRUCE VÍA (PLANETA RICA-CHINÚ)</t>
  </si>
  <si>
    <t>SANTA ROSA-LA PANAMÁ-LIM DE SUCRE</t>
  </si>
  <si>
    <t>CRUCE VÍA (CHINÚ-HEREDIA)-LA FLORESTA</t>
  </si>
  <si>
    <t>LOS ANGELES-LA FLORESTA-SAHAGÚN</t>
  </si>
  <si>
    <t>APARTADA AL BLEO-VILLA FÁTIMA</t>
  </si>
  <si>
    <t>INFERSECCIÓN VÍA (EL CHORRILLO-CARBONERO)- LA PILOTNA</t>
  </si>
  <si>
    <t>LOMAS DE PIEDRA-LOS ANGELES</t>
  </si>
  <si>
    <t>FLECHAS-INTERSECCIÓN VIAS(EL CHORRILLO-CARBONERO</t>
  </si>
  <si>
    <t>SANTA FE - FLECHAS</t>
  </si>
  <si>
    <t>SANTA FE - EL DESEO</t>
  </si>
  <si>
    <t>CHINÚ-SAN JOSÉ</t>
  </si>
  <si>
    <t>PUERTO DE LA CRUZ-EL HOYAL</t>
  </si>
  <si>
    <t>INTERSECCIÓN VIA (INTERSECCIÓN VIA (EL CHORRILLO-CARBONERO) -SANTA FE-BUENAVISTA)</t>
  </si>
  <si>
    <t>INTERSECCIÓN VÍA(INTERSECIÓN VIA(SABANA LARGA-HEREDIA)-EL CHORRILLO-LAS PIÑUELAS</t>
  </si>
  <si>
    <t>NUEVO ORIENTE-SAN LUIS SUCRE</t>
  </si>
  <si>
    <t>LOS ANGELES-RECREO</t>
  </si>
  <si>
    <t>PALMITAL-PUEBLECITO SUR</t>
  </si>
  <si>
    <t>CEJA DE MANGO-INTERSECCIÓN VIA (SANTA FE-EL DESEO)</t>
  </si>
  <si>
    <t xml:space="preserve">DERIVACIÓN VÍA (HEREDIA-CRUCE VIA (LOS ANGELES-LA FLORESTA-SAHAGÚN))                      </t>
  </si>
  <si>
    <t>PUEBLECITO SUR-SAN ANDRÉS</t>
  </si>
  <si>
    <t>INTERSECCIÓN VÍA (SAN RAFAEL-LAS PIÑUELAS) INTERSECCIÓN VÍA SABANA LARGA-EL CHORRILLO</t>
  </si>
  <si>
    <t>BELLAVISTA-GARBADO</t>
  </si>
  <si>
    <t>LIMITES CON SUCRE-CEJA DEL MANGO</t>
  </si>
  <si>
    <t>INTERSECCIÓN VIA (EL CHORRILLO-CARBONERO) SANTA FE</t>
  </si>
  <si>
    <t>CAÑAGUATE-INTERSECCIÓN VIA A NUEVO ORIENTE</t>
  </si>
  <si>
    <t>HEREDIA-SANTA TERESA DE JESÚS CRUCE VIA (LA FLORESTA-SAHAGÚN)-CRUCE VIA(LOS ANGELES-ANDALUCIA)</t>
  </si>
  <si>
    <t>APARTADA JERICÓ-JERICÓ</t>
  </si>
  <si>
    <t>INTERSECCIÓN VIA PLANETA RICA-CHINÚ-CEJA GRANDE</t>
  </si>
  <si>
    <t>PALMITAL-INTERSECCIÓN VIA CHINÚ-LAS LOMAS-EL TIGRE</t>
  </si>
  <si>
    <t>SABANA LARGA-JUAN DE ACOSTA</t>
  </si>
  <si>
    <t xml:space="preserve">APARTADA DE LA PILONA - CARBONERO - BELLAVISTA - PISABONITO </t>
  </si>
  <si>
    <t>TERMOELECTRICA - SAN MATEO</t>
  </si>
  <si>
    <t>CHINU - SAN RAFAEL- LAS PIÑUELAS(HASTA EL CRUCE DE LA VIA RAIZAL)</t>
  </si>
  <si>
    <t>TRONCAL - AGUAVERDE HASTA CRUCE VIA TIERRAGRATA - ARRIMADERO</t>
  </si>
  <si>
    <t>TRONCAL - CIENAGUETA</t>
  </si>
  <si>
    <t>EL PITAL - BAJO PATO - RETIRO DE LOS PEREZ - FLECHA SEVILLA</t>
  </si>
  <si>
    <t>TRONCAL - BLEO VERDINAL</t>
  </si>
  <si>
    <t>SAN MATEO - ALGARROBOS</t>
  </si>
  <si>
    <t xml:space="preserve">CRUCE SAN MATEO - ALGARROBOS HASTA LOMAS </t>
  </si>
  <si>
    <t xml:space="preserve">PALMITAL -  NOVA </t>
  </si>
  <si>
    <t>PALMITAL -  SAJANE</t>
  </si>
  <si>
    <t>SAN MATEO -  SAJANE</t>
  </si>
  <si>
    <t>CHINU - SAN RAFAEL- LAS PIÑUELAS - RAIZAL</t>
  </si>
  <si>
    <t>CHINÚ NUEVO ORIENTE - LAS PIÑUELAS</t>
  </si>
  <si>
    <t>FLECHA SEVILLA - ARROYO EN MEDIO</t>
  </si>
  <si>
    <t>BAJO PIEDRA -  EL POTRERO</t>
  </si>
  <si>
    <t>CHINU</t>
  </si>
  <si>
    <t xml:space="preserve">CANTAGALLO - PIVIGUAYAL - LAS PIEDRAS (65820) </t>
  </si>
  <si>
    <t xml:space="preserve">INTERSECCIÓN VÍA (PIJIGUAYAL-LAS PIEDRAS)  BAJO GRANDE-LA GUNETA  </t>
  </si>
  <si>
    <t>CIÉNAGA DE ORO -LOS MIMBRES</t>
  </si>
  <si>
    <t xml:space="preserve">CIENEGA  DE ORO - EL GUAIMARO (65840) </t>
  </si>
  <si>
    <t xml:space="preserve"> APARTADA  A LA ZORRA N° 2   </t>
  </si>
  <si>
    <t>CIÉNAGA DE ORE - EL SIGLO</t>
  </si>
  <si>
    <t xml:space="preserve">INTESECCIÓN VÍA (CERETE-LA YE) INTESECCIÓN VÍA (BERASTEGUI-BUGRE)  </t>
  </si>
  <si>
    <t>CRUCE VÍA CERETE - LA YE  (BARRO PRIETO - MAYORIA)</t>
  </si>
  <si>
    <t>CIÉNAGA DE ORO A EL LLANO</t>
  </si>
  <si>
    <t>CIENAGA DE ORO - VENADO CENTRAL - LOS AMARILLOS - SAHAGUN</t>
  </si>
  <si>
    <t xml:space="preserve"> APARTADA  A LA ZORA N° 1</t>
  </si>
  <si>
    <t xml:space="preserve">PUERTO DE LA CRUZ  A  EL  HOYAL </t>
  </si>
  <si>
    <t xml:space="preserve"> PUNTA DE YANEZ  A  BELLAVISTA</t>
  </si>
  <si>
    <t>HORQUETA  A  EL PITAL</t>
  </si>
  <si>
    <t>APARTADA  A  ARROYO VENADO</t>
  </si>
  <si>
    <t>LOS COPELES  A  EL BOBO</t>
  </si>
  <si>
    <t>BUGRE - BELLAVISTA</t>
  </si>
  <si>
    <t>BUGRE -RABO LARGO</t>
  </si>
  <si>
    <t>CRUCE VÍA (BARROPRIETO - MAYORIA) SALGERITO</t>
  </si>
  <si>
    <t xml:space="preserve"> BUGRE  A  LAS PALOMAS</t>
  </si>
  <si>
    <t>RABOLARGO  A  BELLAVISTA</t>
  </si>
  <si>
    <t>EL SIGLO-LOS BRUJOS INTERSECCIÓN VÍA (CIENAGA DE ORO-VEMNADO CENTRAL)</t>
  </si>
  <si>
    <t>CIÉNAGA DE ORO A LAS PALMITAS</t>
  </si>
  <si>
    <t>VIA BUGRE - LAS PALMAS</t>
  </si>
  <si>
    <t>CIENAGA DE ORO  - PUNTA YAÑEZ (CASCO CORREGIMENTAL PUNTA YAÑEZ)</t>
  </si>
  <si>
    <t>CRUCE LA YE- PUEBLO NUEVO - SANTIAGO POBRE (CASCO CORREGIMENTALSANTIAGO POBRE)</t>
  </si>
  <si>
    <t>CIENAGA DE ORO</t>
  </si>
  <si>
    <t>CULEBRA ARRIBA SECTOR GAMBOTE - PUEBLO NUEVO - LAS AREPAS - TREMENTINO</t>
  </si>
  <si>
    <t>CABECERA PUENTE DE MORALITO - INTERSECCION DIQUE DE PROTECCION  SAN PABLO - LA SUBIDITA</t>
  </si>
  <si>
    <t>Tramo 22 vía mata de lata desde el puente vehicular sobre el caño bugre hasta los límites con San Pelayo (margen derecho).</t>
  </si>
  <si>
    <t>ENTRADA A LOS GOMEZ DESDE LA INTERSECCION VIA LORICA CERETE (ESTACION LA PAZ) HASTA RIO SINÚ</t>
  </si>
  <si>
    <t>COTORRA PUENTE VEHICULAR (Sobre Caño Bugre)- GAMBOTE - LAS AREPAS - TREMENTINO - SABANAL</t>
  </si>
  <si>
    <t>CARRETEABLE 501 DESDE LA ENTRADA A LOS BINDES HASTA EL CEMENTERIO MUNICIPAL(Pasando por el paso de las Flores)</t>
  </si>
  <si>
    <t>ENTRADA A GUAYABAL - PASO DE LAS FLORES</t>
  </si>
  <si>
    <t>VIA A SAN PABLO DESDE PUENTE VEHICULAR MORALITO(SOBRE EL DREN 8) HASTA LA VEREDA LA MULA EN SAN PABLO</t>
  </si>
  <si>
    <t>VIA DE ENTRADA PRINCIPAL A COTORRA DESDE LA INTERSECCION  CON LA VIA CERETE LORICA, HASTA INICIO PERIMETRO URBANO</t>
  </si>
  <si>
    <t>VIA LA YEE GAMBOTE - CIENEGUETA</t>
  </si>
  <si>
    <t>GRUPO DE VIAS: A- ENTRADA AL ROBLE (PERRA PERDIDA) DESDE LA VIA A SAN PABLO B- VIA INTERMEDIA DESDE VIA A SAN PABLO. C- VIA DESDE CENTRO EDUCATIVO DE MORALITO HASTA INTERSECCION CON VIA A SAN PABLO.</t>
  </si>
  <si>
    <t>VIA PLAYAS DEL CAMPANO HASTA EL VIVIERO MARGEN DERECHA DEL RIO SINU. INCLUYE CALLE ENTRADA AL RIO Y DE ENTRADA AL VIVIERO (CASAS)</t>
  </si>
  <si>
    <t>ENTRADA PLAYAS DEL CAMPANO DESDE LA INTERSECCION VIA A LORICA CERETE8LUZ DEL SINÚ) HASTA EL RIO SINU</t>
  </si>
  <si>
    <t>VIA A MATA DE LATA DESDE EL PUENTE VEHICULAR SOBRE EL CAÑO BUGRE HASTA LOS LIMITES CON SAN PELAYO MARGEN DERECHA PUENTE A EL RETIRO</t>
  </si>
  <si>
    <t>INTERSECCION VIA LOS CEDROS(CENTRO EDUCATIVO LOS AGUACATES) AL PUENTECITO PEATONAL SOBRE EL DREN No. 8</t>
  </si>
  <si>
    <t>ENTRADA AL BINDE (DESDE CARRETEABLE 501 - AL BINDE CALLEJON). INCLUYE CALLEJON DE ENTRADA</t>
  </si>
  <si>
    <t>VIA A LOS CEDROS DESDE BOX COULVERT ZARABANDA (SOBRE DREN No. 8) HASTA LA INTERSECCION CON EL CARRETEABLE 501. INCLUYE CALLEJON DE ENTRADA</t>
  </si>
  <si>
    <t>INTERSECCION DE LA VIA VILLANUEVA (CENTRO EDUCATIVO VILLANUEVA) - AL FINAL DE LA VIA VILLANUEVA</t>
  </si>
  <si>
    <t>TERRAPLEN DESDE CIENAGA FIN DREN 8 HASTA INTERSECCION CON VIA EN SAN PABLO, INCLUYE SALIDA PERPENDICULAR.</t>
  </si>
  <si>
    <t>ENTRADA A NUEVO ORIENTE HASTA INTERSECCION CON VIA A PLAYAS DEL CAMPANO.</t>
  </si>
  <si>
    <t>MARGEN IZQUIERDA DE CAÑO BUGRE - DESDE EL FINAL DEL GURULLO PASANDO POR EL CASCO URBANO, PUERTO GRANDE HASTA INTERSECCION CON EL TRAMO 18</t>
  </si>
  <si>
    <t>ENTRADA AL CAIMAN DESDE EL CARRETEABLE 501 AL DREN No.8</t>
  </si>
  <si>
    <t>CULEBRA ABAJO (SECTOR LOS HIGUITOS) - LOS PILONES - INTERSECCION VIA LAS AREPAS, INCLUYE DOS TRAMOS ANEXOS</t>
  </si>
  <si>
    <t>VIA ENTRADA A MANGUÉ DESDE LA INTERSECCION CON EL DREN No. 9 HASTA EL MANGUÉ. INCLUYE RAMALES EN MANGUÉ</t>
  </si>
  <si>
    <t>ENTRADA A SOLEDAD (CUATRO MUJERES) DESDE VIA HACIA PUEBLO NUEVO HASTA LIMITES CON EL MUNICIPIO DE SAN PELAYO</t>
  </si>
  <si>
    <t>LA APARTADA DE LOS CEDROS - PUENTE DE MADERA AL MAGANGUE</t>
  </si>
  <si>
    <t>SECTOR SAN ROQUE (PUENTE PEATONAL) VIA PUERTO GRANDE INTERSECCION CON EL DREN 14 INCLUYE TRAMOS ALEDAÑOS</t>
  </si>
  <si>
    <t>MARGEN IZQUIERDA DEL DREN N° 8 DESDE NUEVO PUENTE VEHICULAR (AMBROSIO) HASTA LIMITES CON EL MUNICIPIO DE LORICA</t>
  </si>
  <si>
    <t>VIA SOBRE LA MARGEN IZQUIERDA DEL DREN N°8 DESDE LA ENTRD A LOS GUAMOS HASTA NUEVO PUENTE VEHICULAR (AMBROSIO)</t>
  </si>
  <si>
    <t>VIA SOBRE EL DREN N°9 MARGEN DERECHA DESDE LIMITES CON SAN PELAYO HASTA EL PUENTE DE AMBROSIO</t>
  </si>
  <si>
    <t>MARGEN DERECHA DE CAÑO BUGRE DESDE PUENTE VEHICULAR EN CASCO URBANO PASANDO POR PUERTO GRANDE HASTA ENTRADA A FINCA FINCA WP325</t>
  </si>
  <si>
    <t>ENTRADA A LOS GUAMOS DESDE LA VIA CERETE LORICA AL DREN 8</t>
  </si>
  <si>
    <t>ENTRADA NUEVO ORIENTE PASO DE LAS FLORES</t>
  </si>
  <si>
    <t>ENTRADA PALITO DE AGUA DESDE LA INTERSECCION DE LA VIA ENTRADA PLAYAS DEL CAMPANO HASTA PALITO DE AGUA</t>
  </si>
  <si>
    <t>ENTRADA A EL ZAINO DESDE VIA LA CULEBRA HASTA DICHO CASERIO, INCLUYE CALLEJON ALEDAÑO</t>
  </si>
  <si>
    <t>MARGEN DERECHA DEL DREN N° 8 DESDE EL NUEVO PUENTE VEHICULAR (AMBROSIO) HASTA LOS LIMITES DEL MUNICIPIO DE LORICA</t>
  </si>
  <si>
    <t>INTERSECCION DE LA VIA SAN PABLO - COMPUERTA DE DESAGUE A LA CIENAGA A LA CIENAGA GRANDE DEL BAJO SINU (COMPUERTA DE RICHARD)</t>
  </si>
  <si>
    <t>VIA LAS NIÑAS - MATA DE LATA, DESDE LA INTERSECCION DE LA VIA A COTORRA -CULEBRA HASTA EL CAÑO BUGRE</t>
  </si>
  <si>
    <t>MARGEN DERECHA DEL DREN N° 8 DESDE EL LOS LIMITES DE SAN PELAYO HASTA EL PUENTE DE CAIMAN</t>
  </si>
  <si>
    <t>MARGEN DERECHA CAÑO EN SAN PABLO, SECTOR LA MULA HASTA INICIO DE DIQUE PRIVADO.</t>
  </si>
  <si>
    <t>MARGEN DERECHA DEL DREN N°8 DESDE CABECERA PUENTE DE MORALITO HASTA INTERSECCION DIQUE DE PROTECCION SAN PABLO LA SUBIDITA.</t>
  </si>
  <si>
    <t>VIA CARRETEABLE SOBRE EL DREN 14 MARGEN IZQUIERDA SECTOR COTORRA</t>
  </si>
  <si>
    <t>MARGEN DERECHA DEL DREN N°8 DESDE LA ENTRADA A LA VIA VILLANUEVA HASTA LA INTERSECCION CON DREN N°9</t>
  </si>
  <si>
    <t xml:space="preserve">TERRAPLEN DESDE INTERSECCION DE VIA HACIA EL SABANAL HASTA VIA HACIA LOS PILONES </t>
  </si>
  <si>
    <t>COTORRA</t>
  </si>
  <si>
    <t xml:space="preserve">CAMPO ALEGRE - LIMITES </t>
  </si>
  <si>
    <t>NECHI  - LA VIRGEN</t>
  </si>
  <si>
    <t>EL TOSTAO - LOS NOVILLOS - LAS MARGARITAS LA CEIBA</t>
  </si>
  <si>
    <t xml:space="preserve">SAN ANTONIO - LIMITES </t>
  </si>
  <si>
    <t xml:space="preserve">AYAPEL - SITIO NUEVO </t>
  </si>
  <si>
    <t>LA APARTADA</t>
  </si>
  <si>
    <t>XX</t>
  </si>
  <si>
    <t>COTOCÁ ABAJO - EL LAZO - LAS FLOREZ</t>
  </si>
  <si>
    <t>COTOCA ABAJO - SAN JUAN - LOS HIGALES - EL RODEO - SAN ANTERITO</t>
  </si>
  <si>
    <t>EL CARITO - LOS MONOS</t>
  </si>
  <si>
    <t>PALO DE AGUA GARAVITO - EL TIGRE - CASTILLERAL - COTOCA ARRIBA</t>
  </si>
  <si>
    <t xml:space="preserve"> ACCESO A SARANDELO</t>
  </si>
  <si>
    <t>PALO DE AGUA - GUANABANO - LASO - LAS FLORES</t>
  </si>
  <si>
    <t>LA UNION DE NARIÑO Y PALO DE AGUA</t>
  </si>
  <si>
    <t>ACCESO A SAN SEBASTIÁN</t>
  </si>
  <si>
    <t>ACCESO A NARIÑO</t>
  </si>
  <si>
    <t>ACCESO A PALO DE AGUA</t>
  </si>
  <si>
    <t>ENTRADA CORREGIMIENTO TIERRA ALTICA</t>
  </si>
  <si>
    <t>ENTRADA CORREGIMIENTO COTOCA ARRIBA</t>
  </si>
  <si>
    <t>PASO DE LA CABECERA CORREGIMIENTO DE LAS FLORES</t>
  </si>
  <si>
    <t>ACCESO A LOS GÓMEZ</t>
  </si>
  <si>
    <t xml:space="preserve"> LOS GÓMEZ - GUAYABAL</t>
  </si>
  <si>
    <t xml:space="preserve"> ACCESO A SAN NICOLAS DE BARI</t>
  </si>
  <si>
    <t>ACCESO A MATA DE CAÑA</t>
  </si>
  <si>
    <t xml:space="preserve"> COTOCA ABAJO - LOS AMARILLOS - MALENA - CUATRO VIENTOS - LOS CORRALES - NARIÑO</t>
  </si>
  <si>
    <t>LORICA</t>
  </si>
  <si>
    <t>ACCESO A ISLA DE SABÁ</t>
  </si>
  <si>
    <t>FLAMENCO - VILLA CONCEPCIÓN - JOBAL</t>
  </si>
  <si>
    <t xml:space="preserve"> ACCESO A RABO GACHO</t>
  </si>
  <si>
    <t>ACCESO A PUERTO EUGENIO</t>
  </si>
  <si>
    <t xml:space="preserve"> LOS GÓMEZ - LOS INDIOS</t>
  </si>
  <si>
    <t xml:space="preserve"> LA PEINADA - EL TAMARINDO</t>
  </si>
  <si>
    <t>PALMITAL - SAN MATEO</t>
  </si>
  <si>
    <t>BOCA DE GUAMAL - SUSUA</t>
  </si>
  <si>
    <t xml:space="preserve"> CUATRO VIENTOS - PAREJA - CAMPANO DE LOS INDIOS - EL ROBLE - SEVERA</t>
  </si>
  <si>
    <t xml:space="preserve"> EL SALAO - SAN PEDRO</t>
  </si>
  <si>
    <t>LAS CAMORRAS</t>
  </si>
  <si>
    <t>SARANDELO - EL CAMPANO</t>
  </si>
  <si>
    <t>MUNDO LINDO - SANTA ROSA DE OSO</t>
  </si>
  <si>
    <t>ACCESO AL ESPINAL</t>
  </si>
  <si>
    <t xml:space="preserve"> CANDELARIA HACIENDA - CANDELARIA ABAJO - COREA - CANDELARIA ARRIBA - EL BRILLANTE</t>
  </si>
  <si>
    <t>CANDELARIA HACIENDA - EL VERDE - CONCEPCION</t>
  </si>
  <si>
    <t xml:space="preserve">LA DOCTRINA - SAN JUAN </t>
  </si>
  <si>
    <t>ACCESO VIA SANTA LUCIA DOCTRINA</t>
  </si>
  <si>
    <t>ACCESO VIA EL SALADO – LOS MOCHOLOS – LAS CAMORRA VIA PRINCIPAL</t>
  </si>
  <si>
    <t>ACCESO VIA LOS GOMEZ – MARACAYO REMOLINO – SANTA INES – VILLA CONCEPCION - JOVAL</t>
  </si>
  <si>
    <t>ACCESO VIA COTOCÁ ARRIBA – CASTILLERAL – CAMPO ALEGRE</t>
  </si>
  <si>
    <t>LOS CORDOBAS-MACONDAL-CORDOBITA-SAN RAFAEL - BEUNAVISTA</t>
  </si>
  <si>
    <t>BARRANQUILLITA - CANTINA - GUAIMARO ARRIBA -(VIA PUERTO REY - MONTERIA)</t>
  </si>
  <si>
    <t>APARTADA (MONTERIA - ARBOLETES) - MORINDO SANTANA</t>
  </si>
  <si>
    <t>CAMPANO - SANTA ROSA DE LA CAÑA</t>
  </si>
  <si>
    <t>PUENTE DE LOS BOTES - SAN RAFAEL</t>
  </si>
  <si>
    <t>APARTADA MONTERIA - ARBOLETES - LA PONDERANCIA</t>
  </si>
  <si>
    <t>APARTADA MONTERIA - ARBOLETES - QUEBRADASECA</t>
  </si>
  <si>
    <t>EBANO - ARMENIA</t>
  </si>
  <si>
    <t>CANTINA - ARENOSA</t>
  </si>
  <si>
    <t>APARTADA MONTERIA - ARBOLETES - ESQUIMALES</t>
  </si>
  <si>
    <t xml:space="preserve">APARTADA MONTERIA - ARBOLETES - JALISCO </t>
  </si>
  <si>
    <t>BUENAVISTA - COREA</t>
  </si>
  <si>
    <t>LOS CORDOBA</t>
  </si>
  <si>
    <t>MOMIL -SAN MIGUEL - BOCON</t>
  </si>
  <si>
    <t>CERRO PIEDRA - HUESO</t>
  </si>
  <si>
    <t>SAN MIGUEL - LOS LIMOS</t>
  </si>
  <si>
    <t>SABANETA - GUAIMARAL</t>
  </si>
  <si>
    <t>SABANETA - LOS LIMOS</t>
  </si>
  <si>
    <t>CERRO - TREMENTINO</t>
  </si>
  <si>
    <t>SAN MIGUEL -  ESCOBAR - BELLAVISTA</t>
  </si>
  <si>
    <t>ESCOBAR - SAN MATEO</t>
  </si>
  <si>
    <t>MOMIL - PATICO</t>
  </si>
  <si>
    <t xml:space="preserve">PEREIRA - SABANETA </t>
  </si>
  <si>
    <t>CUATRO VIENTOS - TREMENTINO</t>
  </si>
  <si>
    <t>CUATRO VIENTOS - CERRO MOHAN</t>
  </si>
  <si>
    <t>SACANA - BRISAS DEL MAR - PEREIRA</t>
  </si>
  <si>
    <t>SABANETA - BARBACOAS</t>
  </si>
  <si>
    <t>PEREIRA - FLORIZAN</t>
  </si>
  <si>
    <t>MOMIL</t>
  </si>
  <si>
    <t>EL PALMAR - SAN FRANCISCO DEL RAYO</t>
  </si>
  <si>
    <t>TIERRADENTRO - PUERTO ANCHICA</t>
  </si>
  <si>
    <t>PICA PICA NUEVO - LOS CORDOBAS</t>
  </si>
  <si>
    <t>PUERTO ANCHICA - PUERTO NUEVO</t>
  </si>
  <si>
    <t>PUERTO LOPEZ - TIERRADENTRO</t>
  </si>
  <si>
    <t>LA APARTADA LA LUNA - PICA PICA NUEVO</t>
  </si>
  <si>
    <t>LOS CORDOBAS - EL ANCLAR</t>
  </si>
  <si>
    <t>LA APARTADA EL MAMON - MONTELIBANO</t>
  </si>
  <si>
    <t>PUERTO NUEVO - EL PALMAR</t>
  </si>
  <si>
    <t>MONTELIBANO</t>
  </si>
  <si>
    <t xml:space="preserve">VORÁGINE - 10 DE FEBRERO – PARCELAS BOCHE - QUEBRADA SECA – LOMA VERDE 
</t>
  </si>
  <si>
    <t>MONTERIA  - LETICIA - PUEBLO BUJO</t>
  </si>
  <si>
    <t>MONTERIA - GUATEQUE - SAN ANTERITO</t>
  </si>
  <si>
    <t>MORINDÓ SANTA FE - MORINDÓ LAS IGUANAS - SANTA CLARA - CRUCE VÍA SANTA LUCIA MOÑITOS</t>
  </si>
  <si>
    <t>MORINDO - SANTAFE, DOS BOCAS, MORINDO - SANTO DOMINGO Y MORINDO CENTRAL HASTA LOS LIMITES DE MONTERIA LIMITES CON EL MPIO DE LOS CORDOBAS)</t>
  </si>
  <si>
    <t>KM. 30 (VÍA MONTERIA - PLANETA RICA ) - BUENOS AIRES - LA MANTA</t>
  </si>
  <si>
    <t xml:space="preserve"> MONTERIA - LAS PALOMAS - VALENCIA</t>
  </si>
  <si>
    <t>SAN ANTERITO - NUEVA LUCIA</t>
  </si>
  <si>
    <t xml:space="preserve">MONTERIA - JARAQUIEL </t>
  </si>
  <si>
    <t>SANTA ELENA - VILLAVICENCIO</t>
  </si>
  <si>
    <t>JARAQUIEL - LAS PALOMAS - GUASIMAL</t>
  </si>
  <si>
    <t>MONTERIA - EL SABANAL</t>
  </si>
  <si>
    <t>GUARAPERA - CRUCES - CHAPARRAL</t>
  </si>
  <si>
    <t>PUEBLO BUHO - LOMA VERDE</t>
  </si>
  <si>
    <t>LOMA VERDE - VILLAVICENCIO</t>
  </si>
  <si>
    <t>VILLAVICENCIO - GUASIMAL</t>
  </si>
  <si>
    <t>ENTRADA A LOMA GRANDE - LOMA GRANDE</t>
  </si>
  <si>
    <t>APARTADA MARACAYO - MARACAYO</t>
  </si>
  <si>
    <t>LA MANTA - NUEVA LUCIA</t>
  </si>
  <si>
    <t>LA MANTA - ARROYON - SEVERINERA</t>
  </si>
  <si>
    <t>PATIO BONITO - CHANGAY</t>
  </si>
  <si>
    <t>LAS CRUCES - SAN RAFAELITO</t>
  </si>
  <si>
    <t>APARTADA EL VIDRIAL - LAS MARÍAS - PALMIRA - SUTEATRO.</t>
  </si>
  <si>
    <t>AGUAS VIVAS - AGUAS VIVAS VIEJO - CUCHARAL - AGUAS BLANCAS - SANTA CLARA.</t>
  </si>
  <si>
    <t>LETICIA - PALMITO PICAO - TENERIFE</t>
  </si>
  <si>
    <t>MONTERÍA - BOCA LA CEIBA - ARENAL.</t>
  </si>
  <si>
    <t>APARTADA SAN ISIDRO (KM 15 VIA TIERRALTA) - SAN ISIDRO - GALILEA.</t>
  </si>
  <si>
    <t>APARTADA TRES PALMAS (KM 15 VIA TIERRALTA) - TRES PALMAS</t>
  </si>
  <si>
    <t>APARTADA TRES PIEDRAS(KM 15 VIA TIERRALTA) - TRES PIEDRAS.</t>
  </si>
  <si>
    <t>APARTADA EL CERRITO (KM 11 VIA MONTERÍA - PLANETA RICA) - EL CERRITO</t>
  </si>
  <si>
    <t>APARTADA COSTA DE ORO (KM 15 VIA TIERRALTA) - COSTA DE ORO</t>
  </si>
  <si>
    <t>MONTERÍA - EL TAPAO - EL FARO</t>
  </si>
  <si>
    <t>SAN ANTERITO - HDA LA MACARENA - VILLA DELFA - LA GALLERA</t>
  </si>
  <si>
    <t>10 DE FEBRERO - 2 BOCAS - OKINAWA</t>
  </si>
  <si>
    <t>MONTERIA</t>
  </si>
  <si>
    <t>60.95</t>
  </si>
  <si>
    <t>6.86</t>
  </si>
  <si>
    <t>5.95</t>
  </si>
  <si>
    <t>13.78</t>
  </si>
  <si>
    <t>12.16</t>
  </si>
  <si>
    <t>12.36</t>
  </si>
  <si>
    <t>11.6</t>
  </si>
  <si>
    <t>4.85</t>
  </si>
  <si>
    <t>5.98</t>
  </si>
  <si>
    <t>2.94</t>
  </si>
  <si>
    <t>4.53</t>
  </si>
  <si>
    <t>EL LEY-RIO CEDRO</t>
  </si>
  <si>
    <t>RIO CEDRO-SANTANDER DE LA CRUZ-BROQUELES-EL CAIMITO</t>
  </si>
  <si>
    <t>MURCIELAGAL-LAS MUJERES- SAN PATRICIO</t>
  </si>
  <si>
    <t>EL LEY-EL CONSUELO-TIERRA BLANCA</t>
  </si>
  <si>
    <t>LOS BOLAOS-TINAS ARRIBA-SITIO NUEVO</t>
  </si>
  <si>
    <t>CAIMITO- TINAS –PERPETUO-</t>
  </si>
  <si>
    <t>BELLA COHITA-NICARAGUA-SITIO NUEVO</t>
  </si>
  <si>
    <t>SANTANDER –BAJO BLANCO</t>
  </si>
  <si>
    <t>BAJO DEL LIMÓN- TINAS ABAJO</t>
  </si>
  <si>
    <t>NORUEGA-RIO CEDRO</t>
  </si>
  <si>
    <t>COA ABAJO-COA ARRIBA-BARRANQUILLITA</t>
  </si>
  <si>
    <t>BAJO DEL LIMÓN-PATIO BONITO-RIO EN MEDIO</t>
  </si>
  <si>
    <t>MANGLE-TIGRE-MURCIELAGAL</t>
  </si>
  <si>
    <t>ALTO MIRAR –TINAS ABAJO</t>
  </si>
  <si>
    <t>BELLA COHITA-CORPAS ABAJO</t>
  </si>
  <si>
    <t>CORPAS ARRIBA-SITIO NUEVO</t>
  </si>
  <si>
    <t>MURCIELAGAL -  EL TIGRE - HASTA TIENDA PUNTO 3</t>
  </si>
  <si>
    <t>MOÑITOS</t>
  </si>
  <si>
    <t>PLANETA RICA - CENTRO ALEGRE - PICA PICA (64680)</t>
  </si>
  <si>
    <t>MEDIO RANCHO - SAN FRANCISCO DEL RAYO</t>
  </si>
  <si>
    <t>APARATADA CAROLINA - CAROLINA</t>
  </si>
  <si>
    <t>PLANETA RICA - PAMPLONA - CRUCE PLANETA RICA - CAUCA</t>
  </si>
  <si>
    <t>APARTADA EL NARANJAL</t>
  </si>
  <si>
    <t>PLANETA RICA - LA ESTACION - MAQUENCAL</t>
  </si>
  <si>
    <t>APARTDA LOS AZULES - PROVIDENCIA</t>
  </si>
  <si>
    <t>APARTADA CALLE NUEVA</t>
  </si>
  <si>
    <t>PLANETA RICA - LA FORTUNA - EL 36</t>
  </si>
  <si>
    <t>CAMPO BELLO - CALLE LARGA</t>
  </si>
  <si>
    <t>ARENOSO - VIA  A NUEVO PARAISO</t>
  </si>
  <si>
    <t>APARTADA PROVIDENCIA - PLAZA BONITA</t>
  </si>
  <si>
    <t>PLANETA RICA - BUENOS AIRES</t>
  </si>
  <si>
    <t>CRUCE APARTADA LOS AZULES-PROVIDENCIA CAÑO CARATE</t>
  </si>
  <si>
    <t>VIA A SAN FRANCISCO - VIA A ARROYON</t>
  </si>
  <si>
    <t>APARTADA LAS CRUCES - LA LUCHA</t>
  </si>
  <si>
    <t>PUEBLO RIZO - SAN FRANCISCO DEL RAYO</t>
  </si>
  <si>
    <t>NUEVO PARAISO - SOLIS - EL CIELO</t>
  </si>
  <si>
    <t>CAROLINA - ARENAS DEL SUR</t>
  </si>
  <si>
    <t>EL ALMENDRO - EL GUAYABO</t>
  </si>
  <si>
    <t>PAMPLONA - LA ARENA</t>
  </si>
  <si>
    <t>APARTADA A EL DESCANSO</t>
  </si>
  <si>
    <t>APARTADA A EL MAMON</t>
  </si>
  <si>
    <t>SABANANUEVA - PIÑALITO</t>
  </si>
  <si>
    <t>SAN FRANCISCO - LA OSCURANA - ARENOSO</t>
  </si>
  <si>
    <t>PLANETA RICA</t>
  </si>
  <si>
    <t>PUEBLO NUEVO - ARENAS DEL SUR DM0072</t>
  </si>
  <si>
    <t xml:space="preserve">CINTURA - CUATRO BOCAS - NUEVA ESPERANZA - EL CAMPANO (RIO SAN JORGE) DMA673 </t>
  </si>
  <si>
    <t>EL POBLADO - EL TESORO - PIÑALITO</t>
  </si>
  <si>
    <t>BETANIA - PRIMAVERA - CRUCE LIMITES CON SUCRE</t>
  </si>
  <si>
    <t xml:space="preserve"> INTERSECCION VIA (PLANETA RICA-CHINU)-EL CONTENTO</t>
  </si>
  <si>
    <t>LAS CAZUELAS - CORCOVAO</t>
  </si>
  <si>
    <t xml:space="preserve"> APARTADA LIMONES - LOS LIMONES (DESDE PUERTA MELLA)</t>
  </si>
  <si>
    <t>PUEBLO NUEVO - CINTURA  (DM 0080)</t>
  </si>
  <si>
    <t xml:space="preserve"> EL VARAL - NEIVA - INTERSECCIÓN VÍA (PUEBLO NUEVO - ARENAS DEL SUR)</t>
  </si>
  <si>
    <t>PIÑALITO - SANTA ROSA - PUERTO LETICIA</t>
  </si>
  <si>
    <t>SANTIAGO POBRE - CRUCE VIA MAGDALENA - EL CONTENTO</t>
  </si>
  <si>
    <t>APARTADA EL CONTENTO - EL CONTENTO DM0080</t>
  </si>
  <si>
    <t xml:space="preserve">  SANTA ROSA - CIENAGA DEL ARCIAL</t>
  </si>
  <si>
    <t>CRUCE VÍA EL VIAJANO - SAN MARCOS - SANTIAGO ABAJO - BETANIA - LOS LIMONES - FINCA MEDELLÍN</t>
  </si>
  <si>
    <t>LA  APARTADA EL CAMPANO- EL CAMAPANO - EL TOCHE</t>
  </si>
  <si>
    <t>LOS LIMONES - PERALONSO</t>
  </si>
  <si>
    <t>CRUCE VIA (PUEBLO NUEVO-CINTURA) BETULIA</t>
  </si>
  <si>
    <t>CENTRO AMÉRICA - CRUZ ROJA</t>
  </si>
  <si>
    <t>APARTADA SANTA INES - SANTA INES</t>
  </si>
  <si>
    <t>EL CORRAL - CRUCE VIA (EL TESORO - PIÑALITO)</t>
  </si>
  <si>
    <t>CRUCE VIA PTO SANTO - EL CORRAL - PALOS MELLOS</t>
  </si>
  <si>
    <t xml:space="preserve"> TIERRA SANTA - COYON - EL CHIPAL - DESEO - CRUCE VIA (CUATRO BOCAS - EL CAMPANO)</t>
  </si>
  <si>
    <t>CAROLINA - ARENAS DEL SUR DM0071</t>
  </si>
  <si>
    <t>BETULIA - EL POBLADO</t>
  </si>
  <si>
    <t>CAÑO PRIETO - CUCHARITO PRIMAVERA</t>
  </si>
  <si>
    <t>PALMIRA - EL CAMPANO - MARRALÚ - COYÓN - BERLÍN ( MARGEN IZQUIERDA RÍO SAN JORGE)</t>
  </si>
  <si>
    <t xml:space="preserve"> CRUCE VÍA (PUEBLO NUEVO - CINTURA) - CRUCE VÍA (BETANIA - PRIMAVERA) - LÍMITES SUCRE DM0081</t>
  </si>
  <si>
    <t>APARTADA A PEKIN</t>
  </si>
  <si>
    <t>EL POBLADO - PROVIDENCIA</t>
  </si>
  <si>
    <t>CRUCE VIA (EL POBLADO - EL TESORO - PIÑALITO - CASTILLERA 1)</t>
  </si>
  <si>
    <t>DERIVACION 1 VIA A CASTILLERA 1 - CASTILLERA 2</t>
  </si>
  <si>
    <t>CRUCE DE VIA PUERTO SANTO - PAJONAL - TORONTO</t>
  </si>
  <si>
    <t>SANTIAGO POBRE - SANTIAGUITO</t>
  </si>
  <si>
    <t>SANTIAGO ABAJO - LAS GUAMAS - PRIMAVERA AGUA DEL OSO LA RUBIELA</t>
  </si>
  <si>
    <t>LA RUBIELA CINTURA CUATRO BOCAS - NUEVA</t>
  </si>
  <si>
    <t>PUEBLO NUEVO</t>
  </si>
  <si>
    <t>PUEBLO NUEVO - CENTRO AMÉRICA - CRUCE VÍA BETANIA - LOS LIMONES</t>
  </si>
  <si>
    <t>CENTRO AMERICA-PALMIRA-TREMENTINO</t>
  </si>
  <si>
    <t>APARTADA PUERTO SANTO - PUERTO SANTO DM0082</t>
  </si>
  <si>
    <t>APARTADA DE PALOS MELLOS - EL CORRAL - APARTADA EL PORRO</t>
  </si>
  <si>
    <t>PUERTO ESCONDIDO - LOS CHERES - PLAN PAREJO - SILENCIO - AGUAS VIVAS - EL PANTANO</t>
  </si>
  <si>
    <t>PUERTO ESCONDIDO - CRISTO REY</t>
  </si>
  <si>
    <t>CRISTO REY - SAN LUIS - LIBANO</t>
  </si>
  <si>
    <t>LAS MUJERES - APARTADA - SILENCIO - PANTANO</t>
  </si>
  <si>
    <t>APARTADA SABALITO - SABALITO CENTRAL - LAS MUJERES</t>
  </si>
  <si>
    <t>LA GLORIA - VILLA ESTER</t>
  </si>
  <si>
    <t>LA FLORIDA - PUERTO ESCONDIDO</t>
  </si>
  <si>
    <t>PLANCHON - LOS CORDOBAS</t>
  </si>
  <si>
    <t>LA GEMELA - SABALITO - PIÑALITO - EL SILENCIO</t>
  </si>
  <si>
    <t>EL PLANCHON - SAN MIGUEL - PALMA SORIANO - CUATRO PUERTA</t>
  </si>
  <si>
    <t>EL PANTANO - MEJOR ESQUINA - EL SALTO - LA PACHA - SANTA ISABEL - LA GLORIA</t>
  </si>
  <si>
    <t>EL PLANCHON - SAN JOSE - ARISAL</t>
  </si>
  <si>
    <t>PUERTO ESCONDIDO - CAÑA DE CANALETE</t>
  </si>
  <si>
    <t>LA ESMERALDA  - ARROYO ARENA - EL PANTANO</t>
  </si>
  <si>
    <t>EL PANTANO  - EL MONTON - ZULIA</t>
  </si>
  <si>
    <t>EL SILENCIO - LAS TINAS - TIERRADENTRO ABAJO - TIERRADENTRO ARRIBA - FINCA LA GLORIA</t>
  </si>
  <si>
    <t>SAN LUIS - BELLA ISABEL - VILLA DEL ROSARIO</t>
  </si>
  <si>
    <t>FLORIDA -  LAS MUJERES - CAMPO BELLO - JARAMAGAL</t>
  </si>
  <si>
    <t>LA APARTADA - VILLA ESTHER - EL LIBANO - PUENTE MANGLE</t>
  </si>
  <si>
    <t>PLAN PAREJO - CONTENTO ARRIBA - LAS MARIAS - SAN LUIS</t>
  </si>
  <si>
    <t>SAN LUIS -TUCHIN - BUENAVENTURA - VILLA ESTHER</t>
  </si>
  <si>
    <t>CRSITO REY - PUEBLO CHIQUITICO - VILLA DEL ROSARIO - RIO MANGLE</t>
  </si>
  <si>
    <t xml:space="preserve">PUERTO LIBERTADOR - LA RICA - JUAN JOSE (64735) </t>
  </si>
  <si>
    <t>PUERTO LIBERTADOR - PICA PICA VIEJO) HD LA VENTOLERA-BOCA DE SAN PEDRO</t>
  </si>
  <si>
    <t xml:space="preserve">PUERTO LIBERTADOR - EL BRILLANTE (64770) </t>
  </si>
  <si>
    <t xml:space="preserve">EL BRILLANTE - BELEN (64755) </t>
  </si>
  <si>
    <t>LA RICA - PUERTO LOPEZ - TIERRADENTRO (64745)</t>
  </si>
  <si>
    <t xml:space="preserve">PUERTO LIBERTADOR - COROZALITO (64760) </t>
  </si>
  <si>
    <t>PUERTO LIBERTADOR - CAREPA</t>
  </si>
  <si>
    <t>CRUCE VIA (CAREPA - GIL GAL) - EL TESORO - SAMARIA</t>
  </si>
  <si>
    <t xml:space="preserve"> CRUCE VIA (CAREPA - GIL GAL) - BETULIA</t>
  </si>
  <si>
    <t>EL BRILLANTE - UCRANIA</t>
  </si>
  <si>
    <t xml:space="preserve"> LA DANTA - RIO VERDE - VERSALLES</t>
  </si>
  <si>
    <t>SAN JUAN - LA MINA - JUAN JOSÈ</t>
  </si>
  <si>
    <t>GIL GAL - NUEVO ORIENTE - SAMARIA</t>
  </si>
  <si>
    <t xml:space="preserve"> CRUCE VIA (GIL GAL - BRILLANTE) - PUERTO NUEVO</t>
  </si>
  <si>
    <t>PUERTO ANCHICA EL BRILLANTE</t>
  </si>
  <si>
    <t xml:space="preserve"> CRUCE VIA (CAREPA - GIL GAL) - EL PALMAR</t>
  </si>
  <si>
    <t>CRUCE VIA (PICA - PICA VIEJO - CRUCE VIA (PUERTO LIBERTADOR - PUENTE URE))</t>
  </si>
  <si>
    <t>PUERTO LIBERTADOR</t>
  </si>
  <si>
    <t>9.44</t>
  </si>
  <si>
    <t>PURISIMA - ASERRADERO</t>
  </si>
  <si>
    <t>ASERRADERO - JOVAL</t>
  </si>
  <si>
    <t>LOS CORRALES - ARROYO HONDO</t>
  </si>
  <si>
    <t>APARTADA - VILLANUEVA</t>
  </si>
  <si>
    <t>PURISIMA</t>
  </si>
  <si>
    <t>SAHAGÚN - ARENAS DEL NORTE - AGUAS VIVAS LIMITE CON CHINU</t>
  </si>
  <si>
    <t>GUAIMARO - EL ROBLE - HUERTAS LIMITE CON CIENAGA DE ORO</t>
  </si>
  <si>
    <t>SAHAGUN - LAS LLANADAS - SABANETA - LIMITE CON SUCRE</t>
  </si>
  <si>
    <t>CAYO FLECHA - EL CONGO - PISAFLOREZ - LA MONTAÑITA</t>
  </si>
  <si>
    <t>RANCHERIA - EL LEON - LOS GALANES</t>
  </si>
  <si>
    <t>CHIMBORAZO - AGUAS VIVAS</t>
  </si>
  <si>
    <t>COLOMBOY - BAJO GRANDE</t>
  </si>
  <si>
    <t>SAHAGÚN - DIVIDIVI - CRUCE VÍA (SAHAGÚN - LAS LLANADAS)</t>
  </si>
  <si>
    <t>SAHAGUN CATALINA LIMITE CON SUCRE</t>
  </si>
  <si>
    <t>APARTADA A MORROCOY - MORROCOY - RODANIA - LIMITE CON SUCRE</t>
  </si>
  <si>
    <t>SAHAGUN - MATURIN</t>
  </si>
  <si>
    <t>K2 VIA SAHAGUN CATALINA - SAN MATIAS LA MONTAÑITA - LAS CRUCES</t>
  </si>
  <si>
    <t>EL KM 9 - CRUCE VÍA ((EL VIAJANO - SAN MARCOS) - SANTIAGO ABAJO)</t>
  </si>
  <si>
    <t>ENTRADA A LAS AGUADITAS - AGUADIAS - LIMITE CON CIENAGA DE ORO</t>
  </si>
  <si>
    <t>APARTADA EL ORGULLO - EL ORGULLO - LA QUEBRADA</t>
  </si>
  <si>
    <t>SAHAGUN - AGUA DULCE LOS AMARILLOS LIMITE CON CIENAGA DE ORO</t>
  </si>
  <si>
    <t>APARTADA SAN FRANCISCO - EL OLIVO</t>
  </si>
  <si>
    <t>SAHAGÚN - CEIBAS DE LECHE - EL ARRIMADERO - TIERRA GRATA - CRUCE VÍA (PLANETA RICA - CHINÚ)</t>
  </si>
  <si>
    <t xml:space="preserve">SAN ANDRES - CRUZ DEL GUAYABO (65980) </t>
  </si>
  <si>
    <t>CARRETO-ROMA</t>
  </si>
  <si>
    <t xml:space="preserve">SAN ANDRES - CARRETOS (67000) </t>
  </si>
  <si>
    <t>MALA NOCHE - CRUZ DEL GUAYABO - BANCO (66960)</t>
  </si>
  <si>
    <t>EL BANCO-BERLÌN-PUEBLECITO</t>
  </si>
  <si>
    <t>CRUZ CHIQUITA-CALLE LARGA</t>
  </si>
  <si>
    <t>LOS PALMITOS-VIA SAN ANDRES</t>
  </si>
  <si>
    <t>PATIO BONITO SUR-EL BANCO-BERLÌN-EL HOYAL</t>
  </si>
  <si>
    <t xml:space="preserve">SAN ANDRES - PLAZA BONITA (68995) </t>
  </si>
  <si>
    <t>CRUZ CHIQUITA-EL MAMÒN</t>
  </si>
  <si>
    <t>LA APARTADA LOS CASTILLOS-SAN ANDRES DE SOTAVENTO</t>
  </si>
  <si>
    <t>SAN ANDRES LOS CASTILLOS</t>
  </si>
  <si>
    <t>SAN ANDRES - PUEBLECITOS</t>
  </si>
  <si>
    <t>LA APARTADA-CALLE LARGA -FLORES DE MOCHA</t>
  </si>
  <si>
    <t>LA APARTADA - HEJEN</t>
  </si>
  <si>
    <t>SAN ANDRES DE SOTAVENTO</t>
  </si>
  <si>
    <t>LORICA - TIJERETA</t>
  </si>
  <si>
    <t>SAN ANTERO - CISPATA</t>
  </si>
  <si>
    <t>LA APARTADA - BAJO GRANDE</t>
  </si>
  <si>
    <t>LA YE - PLAYA BLANCA</t>
  </si>
  <si>
    <t xml:space="preserve">APARTADA TRIBUTO SANTA CRUZ No.1 Y No.2 </t>
  </si>
  <si>
    <t>APARTADA PROGRESO SAN JOSE</t>
  </si>
  <si>
    <t>APARTADA NARANJO</t>
  </si>
  <si>
    <t xml:space="preserve">APARTADA LAS NUBES </t>
  </si>
  <si>
    <t>APARTADA BAJO GRANDE -SANTA CRUZ</t>
  </si>
  <si>
    <t>APARTADA TIJERETA COCORILLA SANTA CRUZ</t>
  </si>
  <si>
    <t>APARTADA MOSQUITO</t>
  </si>
  <si>
    <t>APARTADA VOLCAN SANTA CATALINA</t>
  </si>
  <si>
    <t>AMAYA SANTA CATALINA</t>
  </si>
  <si>
    <t>SAN ANTERO - CAÑO LOBO</t>
  </si>
  <si>
    <t>APARTADA PARRILA BIJAITO</t>
  </si>
  <si>
    <t>GRAU SECTOR PLAYAS</t>
  </si>
  <si>
    <t>SAN ANTERO BIJAITO - LA PARRILLA PORVENIR</t>
  </si>
  <si>
    <t>PORVENIR PEÑON CERRO PETRONA</t>
  </si>
  <si>
    <t>APARTADA SANTA ROSA</t>
  </si>
  <si>
    <t>VILLERO ARRIBA NUEVA ESPERANZA</t>
  </si>
  <si>
    <t>APARTADA CHIMBORAZO</t>
  </si>
  <si>
    <t>APARTADA LETICIA</t>
  </si>
  <si>
    <t>SAN ANTERO</t>
  </si>
  <si>
    <t>SAN BERNARDO - CHIQUÍ</t>
  </si>
  <si>
    <t>SAN BERNARDO - TINAJAS</t>
  </si>
  <si>
    <t>VIA (LORICA  - SAN BERNARDO DEL VIENTO) - JOSÉ MANUEL</t>
  </si>
  <si>
    <t>LA PLAYA - EL CASTILLO</t>
  </si>
  <si>
    <t>PASO NUEVO - BARBASCAL</t>
  </si>
  <si>
    <t xml:space="preserve"> EL RODEO - LA BUENA - BARCELONA - JOSE MANUEL</t>
  </si>
  <si>
    <t>JUNIN - BARCELONA</t>
  </si>
  <si>
    <t xml:space="preserve"> RIO CIEGO - CICARA</t>
  </si>
  <si>
    <t>JOSE MANUEL - SAN RAFAEL</t>
  </si>
  <si>
    <t>JOSE MANUEL - BARBASCAL</t>
  </si>
  <si>
    <t>SAN BERNARDO DEL VIENTO - CAÑAS</t>
  </si>
  <si>
    <t>BARBASCAL - LA CRUZ</t>
  </si>
  <si>
    <t>CARTAGENITA - SAN RAFAEL</t>
  </si>
  <si>
    <t>NUEVA ESTRELLA - SAN RAFAEL DEL CASTILLO</t>
  </si>
  <si>
    <t>SAN BERNARDO DEL VIENTO</t>
  </si>
  <si>
    <t>PUENTE LA COSTA - SOLEDAD (LIMITES CON C. DE ORO)</t>
  </si>
  <si>
    <t>INTERSECCION VIA CERETE-SAN CARLOS - CAROLINA</t>
  </si>
  <si>
    <t>COROZA MEDIO - LIMITES CON C. DE ORO</t>
  </si>
  <si>
    <t xml:space="preserve"> SAN CARLOS - SAN MIGUEL ARRIBA</t>
  </si>
  <si>
    <t xml:space="preserve"> CIENEGUITA - EL DISPARATE</t>
  </si>
  <si>
    <t>SAN CARLOS - CALLE MAR</t>
  </si>
  <si>
    <t>SAN CARLOS - EL HATO - GUAYABAL - CANTA RANA</t>
  </si>
  <si>
    <t>CARRIZAL - CIENEGUITA</t>
  </si>
  <si>
    <t xml:space="preserve">INTERSECCION VIA CERETE – CABUYA – INTERSECCION COROZA MEDIO </t>
  </si>
  <si>
    <t>COROZA MEDIO – LIMITES DE CIENAGA DE ORO</t>
  </si>
  <si>
    <t xml:space="preserve"> PUENTE EL OYETO - MORROCOY ARRIBA</t>
  </si>
  <si>
    <t xml:space="preserve"> PUENTE LA COSTA - INTERSECCION VIA SAN CARLOS-CALLEMAR</t>
  </si>
  <si>
    <t>SAN CARLOS P - EL RECREO - SANTA ROSA</t>
  </si>
  <si>
    <t xml:space="preserve"> CALLEMAR - GUACHARACAL</t>
  </si>
  <si>
    <t xml:space="preserve"> CIENEGUITA - LIMITES CON MONTERIA</t>
  </si>
  <si>
    <t>INTERSECCION VIA SANTA ROSA - EL LAMEDERO</t>
  </si>
  <si>
    <t xml:space="preserve"> ARROYO NEGRO - SAN MIGUEL ABAJO</t>
  </si>
  <si>
    <t>LIMITES CON CERETE - SAN CARLOS</t>
  </si>
  <si>
    <t>SAN CARLOS - COROZA SECTOR TANQUE ELEVADO</t>
  </si>
  <si>
    <t xml:space="preserve"> LIMITES CON MONTERIA (PUENTE TREMENTINO) - PUERTAS MELLAS</t>
  </si>
  <si>
    <t xml:space="preserve"> LA YE - ARROYO NEGRO</t>
  </si>
  <si>
    <t>LIMITES CON C. DE ORO - INTERSECCION VIA CANTARANA</t>
  </si>
  <si>
    <t xml:space="preserve"> TREMENTINO ARRIBA - ARROYO GRANDE ARRIBA</t>
  </si>
  <si>
    <t>ARROYO GRANDE - TREMENTINO - SAN JOSE</t>
  </si>
  <si>
    <t xml:space="preserve"> MERCADITO - CALLEMAR</t>
  </si>
  <si>
    <t>CRUCE ARROYO GRANDE - RETORNO VIA 65590</t>
  </si>
  <si>
    <t>KILOMETRO 32 - GUACHARACAL</t>
  </si>
  <si>
    <t>KM 26 - LIMITES CON MONTERIA</t>
  </si>
  <si>
    <t>INTERSECCION VIA CARRIZAL - LOS CAÑOS</t>
  </si>
  <si>
    <t>SAN CARLOS</t>
  </si>
  <si>
    <t>APARTADA CMSA - SAN JOSE DE URE</t>
  </si>
  <si>
    <t>SAN JOSE DE URE - VERSALLES</t>
  </si>
  <si>
    <t>LA COQUERA - LA CABAÑA - EL CERRO - ESCUELA QUINTERON (LIMITES CON ANTIOQUIA).</t>
  </si>
  <si>
    <t>TAPA SOLA - ALTO DON PIO</t>
  </si>
  <si>
    <t>VERSALLES - MANO PINTADA - TRAPICHERO</t>
  </si>
  <si>
    <t>APARTADA PERALONSO - SAN ANTONIO</t>
  </si>
  <si>
    <t>APARTADA PERALONSO - VIERA ABAJO</t>
  </si>
  <si>
    <t>CAN - EL CONTENTO - LAS MARIAS</t>
  </si>
  <si>
    <t>MAYORIA CAMPAMENTO - ALTO DON PIO</t>
  </si>
  <si>
    <t>PUERTO COLOMBIA - PUEBLO FLECHAS</t>
  </si>
  <si>
    <t>APARTADA CMSA - BOCAS DE URÉ</t>
  </si>
  <si>
    <t>VERSALLES - BRAZO IZQUIERDO - ALTOS DEL CRISTAL</t>
  </si>
  <si>
    <t>SAN JOSE DE URE - LA PALMERA - SANTA CLARA</t>
  </si>
  <si>
    <t>PARCELAS DE RUA - VIERA ARRIBA</t>
  </si>
  <si>
    <t>APARTADA LAS CATAS - SANTA LUCIA</t>
  </si>
  <si>
    <t>SAN JOSE DE URE</t>
  </si>
  <si>
    <t>CARRILLO PROVIDENCIA</t>
  </si>
  <si>
    <t>CARRILLO SABANANUEVA SANTA ROSA DILUVIO BONGA MELLA</t>
  </si>
  <si>
    <t>CARRILLO SAN PELAYO EL BONGO</t>
  </si>
  <si>
    <t>SAN PELAYO - EL BONGO</t>
  </si>
  <si>
    <t>CARRILLO - LA MADERA - BUENOS AIRES</t>
  </si>
  <si>
    <t>PAJONAL - EL PANTANO</t>
  </si>
  <si>
    <t>CHIQUI LAS GUAMAS</t>
  </si>
  <si>
    <t>LAS GUAMAS SAN ISIDRO</t>
  </si>
  <si>
    <t>SABANANUEVA LOS GOMES</t>
  </si>
  <si>
    <t>COROSITO BELEN</t>
  </si>
  <si>
    <t>VARITAL POMPEYA</t>
  </si>
  <si>
    <t>CANAL SAN PELAYO EL OBLIGADO</t>
  </si>
  <si>
    <t>INTERS. EL OBLIGADO PELAYITO INTERS. SAN PELAYO</t>
  </si>
  <si>
    <t>PELAYITO PUERTO NUEVO PASO LAS FLORES BONGO CARITO</t>
  </si>
  <si>
    <t>EL BONGO- EL OBLIGADO- PELAYITO</t>
  </si>
  <si>
    <t>INTERSECCION VIA CERETE LORICA SABANA NUEVA</t>
  </si>
  <si>
    <t>INTERSECCIO VIA PELAYITO TIERRALTA CRUCES CERETE LORICA</t>
  </si>
  <si>
    <t>LOS GOMES SABANA NUEVA BOCA DE LOPEZ LA MAJAGUA</t>
  </si>
  <si>
    <t>BONGA MELLA BEJUCO VIA LAS MOJOSAS</t>
  </si>
  <si>
    <t xml:space="preserve">INTERSE SAN PELAYO BUENOS AIRES, MOJOSAS LAS CUEVAS </t>
  </si>
  <si>
    <t>CUERO CURTIDO BONGA MELLA</t>
  </si>
  <si>
    <t>VALPARAISO TERRON CUERO CURTIDO</t>
  </si>
  <si>
    <t>BOCA DE LOPEZ GUAYABAL</t>
  </si>
  <si>
    <t>INTERS VIA SANTA LUCIA MOÑITOS MORROCOY LAS CUEVAS</t>
  </si>
  <si>
    <t>APARTADA LAS  LOMAS</t>
  </si>
  <si>
    <t>INTERS VIA LAS MOJOSAS LAS CUEVAS</t>
  </si>
  <si>
    <t>PANTANO MORROA</t>
  </si>
  <si>
    <t>INTERS VIA VALPARAISO-TERRON-PANTANO-CAÑO VIEJO</t>
  </si>
  <si>
    <t>INTERS VIA EL CHORRILLO FRENTE A BOCA DE LARA VALPARAISO</t>
  </si>
  <si>
    <t>DERIVACION APROCHE PUENTE SAN PELAYO</t>
  </si>
  <si>
    <t>CRUCES VIAS SAN PELAYO, BUENOS AIRES, DILUVIO SAN FRANCISCO</t>
  </si>
  <si>
    <t>INTERSECCION SAN PELAYO-BUENOS AIRES- ROSA DEL VALLE</t>
  </si>
  <si>
    <t xml:space="preserve">LAS TINAS LAS LOMAS </t>
  </si>
  <si>
    <t>INTERS SANTA ROSA CRUCE VIA EL DILUVIO BONGA MELLA</t>
  </si>
  <si>
    <t>SANTA ROSA REMOLINO</t>
  </si>
  <si>
    <t>GUAYABAL, REMOLINO, LA SELVA, BUENOS AIRES</t>
  </si>
  <si>
    <t>INTERS VIA  SANTA LUCIA MOÑITOS, LA SELVA</t>
  </si>
  <si>
    <t>OBLIGADO CERETE</t>
  </si>
  <si>
    <t>SAN PELAYO COTORRA ALBARRADA CIENAGA</t>
  </si>
  <si>
    <t>PIMIENTAL LAS CHAMARRA LAS GUAMAS</t>
  </si>
  <si>
    <t>RABOLARGO BELLA VISTA</t>
  </si>
  <si>
    <t>APARTADA PUNTA VERDE CAROLINA</t>
  </si>
  <si>
    <t>COROZO PUNTA VERDE</t>
  </si>
  <si>
    <t>MANGUELITO PELAYO</t>
  </si>
  <si>
    <t>INTERSECION CARRILLO-PROVIDENCIA, GALILEA LA CORRRIENTE</t>
  </si>
  <si>
    <t>CANAL DE LAS AVISPA RABOLARGO</t>
  </si>
  <si>
    <t>PROVIDENCIA SAN ISIDRO</t>
  </si>
  <si>
    <t>DERVACION1 VIA CERETE LORICA</t>
  </si>
  <si>
    <t>SAN PELAYO VIA INCORA</t>
  </si>
  <si>
    <t>APARTADA A POMPEYA</t>
  </si>
  <si>
    <t>APARTADA SAN ISIDRO PUERTO NUEVO</t>
  </si>
  <si>
    <t>COTORRA CAIMAN EL CHIQUI PROVIDENCIA</t>
  </si>
  <si>
    <t>CANAL SAN PELAYO CRUCE PUENTE RIO SINU</t>
  </si>
  <si>
    <t>SAN RAFAEL PUENTE METALICO BOCA DE LARA</t>
  </si>
  <si>
    <t>CANAL SAN PELAYO BOCA DE LARA</t>
  </si>
  <si>
    <t>1.96</t>
  </si>
  <si>
    <t>SAN PELAYO</t>
  </si>
  <si>
    <t xml:space="preserve">TIERRALTA - SAIZA ; SECTOR CALLEJA - BATATA (64545) </t>
  </si>
  <si>
    <t xml:space="preserve">TIERRALTA - CALLEJAS (64550) </t>
  </si>
  <si>
    <t xml:space="preserve">TIERRALTA - EL CABRERO - EL TORO (64551) </t>
  </si>
  <si>
    <t>PALMIRA SAN RAFAEL - LA PLUMILLA  COD. DMA853</t>
  </si>
  <si>
    <t xml:space="preserve">PALMIRA - EL DIAMANTE (64535) </t>
  </si>
  <si>
    <t>QUEBRADA HONDA - ROSARIO - EL AGUACATE COD. DMA 857</t>
  </si>
  <si>
    <t xml:space="preserve">TIERRALTA - PALMIRA (64558) </t>
  </si>
  <si>
    <t>CRUCE (TIERRALTA - URRA) - LAS DELICIAS COD. DMO168</t>
  </si>
  <si>
    <t>CRUCE(TIERRALTA - FRASQUILLO) - SAN RAFAEL COD. DMA859</t>
  </si>
  <si>
    <t xml:space="preserve"> TIERRALTA - NUEVA GRANADA - EL CARAMELO - CRUCE (KM  15 - TIERRALTA) COD. DMO 063</t>
  </si>
  <si>
    <t>TIERRALTA - QUEBRADA HONDA COD. DMA856</t>
  </si>
  <si>
    <t>PALMIRA EL SALTILLO COD. DMA852</t>
  </si>
  <si>
    <t>CRUCE VIA (KM 15 - TIERRALTA) - VOLADOR COD. DMO178</t>
  </si>
  <si>
    <t>SEVERINERA - MANTA GORDAL - EL CARAMELO COD. DMO 062</t>
  </si>
  <si>
    <t>EL TORO  VIA A LAS DELICIAS COD DMA814</t>
  </si>
  <si>
    <t>LA Y GUARUMAL COD. 64543</t>
  </si>
  <si>
    <t>APARTADA - LAS BALSAS- LAS BALSAS  COD. DMA812</t>
  </si>
  <si>
    <t>TIERRALTA - EL ROSARIO COD. DMA861</t>
  </si>
  <si>
    <t>DELICIAS EL BANQUITO (CRUCE VIA A CARRIZOLA - NUEVA ESPERANZA) COD. DMA815</t>
  </si>
  <si>
    <t>EL PLANCHON (TIERRALTA ) VIA A MANZANARES  COD. DMA817</t>
  </si>
  <si>
    <t>TIERRALTA EL PLANCHON (VIA A MANZANARES) COD. DMA816</t>
  </si>
  <si>
    <t xml:space="preserve"> ROSARIO SAN RAFAEL COD. DMA858</t>
  </si>
  <si>
    <t xml:space="preserve">LOS BONGOS - LOS SARAPIOS (64565) </t>
  </si>
  <si>
    <t>CRUCE VIA ( TIERRALTA - NUEVA GRANADA) - INCORA COD. DMA655</t>
  </si>
  <si>
    <t>DERIVACION (1) VIA TIERRALTA - URRA COD. DMA860</t>
  </si>
  <si>
    <t>TIERRALTA</t>
  </si>
  <si>
    <t>TUCHIN - CERRO VIDALES - FLECHAS</t>
  </si>
  <si>
    <t>TUCHIN - NUEVA ESTRELLA</t>
  </si>
  <si>
    <t>NUEVA ESPERANZA - CRUZ CHIQUITA - TOLIMA</t>
  </si>
  <si>
    <t>TOLIMA - SAN JUAN - BELEN - CRUZ CHIQUITA - NUEVA ESPERANZA HASTA CARRETAL</t>
  </si>
  <si>
    <t>FLECHAS- BOMBA - HUERTAS</t>
  </si>
  <si>
    <t xml:space="preserve">LA YE - NUEVA ESPERANZA </t>
  </si>
  <si>
    <t>TUCHIN</t>
  </si>
  <si>
    <t xml:space="preserve"> CRUCE DE VIA ( SAN RAFAEL - GUADUAL ) - MIELES.</t>
  </si>
  <si>
    <t>CRUCE DE VIA ( CALLEJAS - VALENCIA ) - SANTA MARIA - SAN RAFAEL - LA BANCA - GUADUAL CENTRAL.</t>
  </si>
  <si>
    <t>VALENCIA - SAN PEDRO DE URABA (64895)</t>
  </si>
  <si>
    <t xml:space="preserve">CALLEJAS - VALENCIA (64880) </t>
  </si>
  <si>
    <t xml:space="preserve"> SANTO DOMINGO - FABRA.</t>
  </si>
  <si>
    <t xml:space="preserve">APARTADA - MATA DE MAIZ (64896) </t>
  </si>
  <si>
    <t xml:space="preserve"> INTERSECCION VIA ( VALENCIA - SAN PEDRO ) - NICARAGUA - EL PILON.</t>
  </si>
  <si>
    <t xml:space="preserve">CRUCE DE VIA ( MORALES - VALENCIA ) MANZANARES - CARRISOLA  ABAJO </t>
  </si>
  <si>
    <t xml:space="preserve"> SAN RAFAEL - SANTO DOMINGO - EL PUYA.</t>
  </si>
  <si>
    <t>CRUCE DE VIA ( MONTERIA - VALENCIA ) - JARAGUAY - LIMITES CON ANTIOQUIA .</t>
  </si>
  <si>
    <t xml:space="preserve">VALENCIA - TINAJONES - MATAMORROS (64898) </t>
  </si>
  <si>
    <t>APARTADA EL PITAL - EL PITAL.</t>
  </si>
  <si>
    <t>CRUCE DE VIA (SAN RAFAEL - GUADUAL)- GUADUAL PLAYA- GUADUAL PIEDRA- GUADUAL ABAJO.</t>
  </si>
  <si>
    <t>SAN RAFAEL - EL BRILLANTE - CRUCE DE VIA ( OSORIO - CRUCE DE VIA VALENCIA.</t>
  </si>
  <si>
    <t>BUENOS AIRES - NUEVA LUCIA</t>
  </si>
  <si>
    <t>VILLA NUEVA - LOS PESCADOS - LAS CRUCES</t>
  </si>
  <si>
    <t xml:space="preserve"> CRUCE DE VIA ( CRUCE VIA MONTERIA- VALENCIA - JARAGUAY - INCORA EL FARO.</t>
  </si>
  <si>
    <t>CRUCE DE VIA ( SANTA MARIA - SAN RAFAEL ) - COCUELO TALADRO.</t>
  </si>
  <si>
    <t>CRUCE DE VALENCIA A SAN PEDRO DE URABA - BARRIAL CENTRAL - COCUELO MEDIO - COCUELO LIMON</t>
  </si>
  <si>
    <t>CRUCE DE VALENCIA REPOSO VENADO ABAJO - VENADO MEDIO - VENADO ARRIBA</t>
  </si>
  <si>
    <t>CRUCE VALENCIA - VILLANUEVA - FLORISANTO - LAS NUBES - INTERSECCION VIA JARAGUAY</t>
  </si>
  <si>
    <t>CRUCES VIA SAN RAFAEL COCUELO - TALADRO - PIRU ARRIBA</t>
  </si>
  <si>
    <t>CRUCE SAN RAFAEL - LATOM LA MINA - RUSIA</t>
  </si>
  <si>
    <t>CRUCE SANTA MARIA - PARCELA DE NUEVO ORIENTE</t>
  </si>
  <si>
    <t>CRUCE GUADAL CENTRAL – MIELES ABAJO, MIELES MEDIO, PARCELA SANTA TERESA E INTERSECCIÓN VIA BATATA</t>
  </si>
  <si>
    <t>VIA DE AYAPEL A LA APARTADA DE AYAPEL</t>
  </si>
  <si>
    <t>DG 28 CON CRA 7 HASTA LA CALLE 6 CRA 6, AVENIDA BOLIVAR</t>
  </si>
  <si>
    <t>OBSERVACIONES</t>
  </si>
  <si>
    <t>REHABILITACION DE LA ESTRUCTURA DE PAVIMENTO-ADJUDICADO</t>
  </si>
  <si>
    <t>CONSTRUCCION DE 1 BOX, 1 PUENTE, 600 METROS DE ASFALTO-ADJUDICADO</t>
  </si>
  <si>
    <t>1 BOX CULVERT-FINALIZADO</t>
  </si>
  <si>
    <t>EN EJECUCION</t>
  </si>
  <si>
    <t>CORREGIMIENTO LA DORADA - SAN JOSE DE URE</t>
  </si>
  <si>
    <t>ENTE EJECUTOR MUNICIPIO DE CIENGA DE ORO</t>
  </si>
  <si>
    <t>PAVIMENTO CRA 8 ENTRE CALLES 15 Y 14</t>
  </si>
  <si>
    <t>CORREDOR VIAL ESTRATEGICO MUNICIPIOS DE COTORRA, CHIMA Y LORICA</t>
  </si>
  <si>
    <t>LA APARTADA DE AYAPEL - MONTELIBANO</t>
  </si>
  <si>
    <t>ENTE EJECUTOR EL MUNICIPIO</t>
  </si>
  <si>
    <t>DEPARTAMENTO /MUNICPIO</t>
  </si>
  <si>
    <t>FINALIZADO</t>
  </si>
  <si>
    <t>RANCHOS INAT, CALLE 60, CALLE 44</t>
  </si>
  <si>
    <t>CRUCE RUTA 74 - CORREGIMIENTO EL FLORAL</t>
  </si>
  <si>
    <t>EL SABANAL Y AGUAS NEGRAS</t>
  </si>
  <si>
    <t>CONVOCADO</t>
  </si>
  <si>
    <t>CALLE 10 A ENTRE CARRERA 3W Y CANAL, CALLE 10B ENTRE CARRERA 3 W Y CANAL,CALLE 11 ENTRE CARRERA 3W Y CANAL,CARRERA 9W ENTRE CALLE 10 Y CALLE 11,CARRERA 10W ENTRE CALLE 10 Y CALLE 11,CARRERA 11W ENTRE CALLE 10 Y CALLE 11,CARRERA 12W ENTRE CALLE 10 Y CALLE 11,CARRERA 13W ENTRE CALLE 10 Y CALLE 11,CARRERA 13ª W ENTRE CALLE 10 Y CALLE 11,CARRERA 14W ENTRE CALLE 10 Y CALLE 11,CARRERA 15W ENTRE CALLE 10 Y CALLE 11,CARRERA 9W ENTRE CALLE 10 Y CALLE 10 A,CARRERA 10W ENTRE CALLE 10 Y CALLE 10 A,CARRERA 11W ENTRE CALLE 10 Y CALLE 10 A,CARRERA 12W ENTRE CALLE 10 Y CALLE 10 A,CALLE 9 ENTRE CARRERA 3W Y CARRERA 15 W,CARRERA 10W ENTRE CALLE 9 Y CALLE 10,CARRERA 13W ENTRE CALLE 8 Y CALLE 10,CARRERA 14W ENTRE CALLE 8 Y CALLE 10,CARRERA 9W ENTRE CALLE 9B Y CALLE 10,CALLE 9B ENTRE CARRERA 13W Y CARRERA 14 W</t>
  </si>
  <si>
    <t>MONTELIBANO-PUERTO LIBERTADOR</t>
  </si>
  <si>
    <t>ENTE EJECUTOR INVIAS</t>
  </si>
  <si>
    <t>MOÑITOS - SAN BERNARDO DEL VIENTO</t>
  </si>
  <si>
    <t>ADJUDICADO</t>
  </si>
  <si>
    <t>EL ANCLAR - CENTRO ALEGRE (CONSTRUCCION DE UN BOX)</t>
  </si>
  <si>
    <t>VIA LAS PELONAS INTERNA</t>
  </si>
  <si>
    <t>CALLE 7A, CALLE 7B DG 9, Y TRASNVERSAL 7A Y CRA 9</t>
  </si>
  <si>
    <t>AVENIDA JOSE INES TORRES</t>
  </si>
  <si>
    <t>BARRIOS LAS FLOREZ Y EL CARMEN</t>
  </si>
  <si>
    <t>VIA PUERTO ESCONDIDO CRUCE RUTA 74 VIA A MONTERIA</t>
  </si>
  <si>
    <t>VIA SAHAGUN - LA FLORESTA</t>
  </si>
  <si>
    <t>TREMENTITO - MORROCOY</t>
  </si>
  <si>
    <t>ENTE EJECUTOR MUNICIPIO</t>
  </si>
  <si>
    <t>CEIBA DE LECHE</t>
  </si>
  <si>
    <t>BARRIOS LO ABETOS, GUARIMAL Y URB SAN JOSE</t>
  </si>
  <si>
    <t>PUENTE PROVIDENCIA TAPON BELEN MANGUELITO RUSIA</t>
  </si>
  <si>
    <t>VIAS MAZMORRA</t>
  </si>
  <si>
    <t>ENTIDAD EJECUTORA EL MUNICIPIO</t>
  </si>
  <si>
    <t>FONADE</t>
  </si>
  <si>
    <t>CRA 5 HASTA BARRIO MILAGRO Y ACCESO BARRIO BIJAGUAL</t>
  </si>
  <si>
    <t>CALLE 15 ENTRE CRA 15 Y CRA 21 BARRIO LA CRUZ</t>
  </si>
  <si>
    <t>NACION</t>
  </si>
  <si>
    <t>RECURSO PROPIO Y COFINANCIACIO  NACION</t>
  </si>
  <si>
    <t>ruta 90 y la ruta 74C</t>
  </si>
  <si>
    <t>ENTIDAD EJECUTORA MUNICIPIO DE LORICA</t>
  </si>
  <si>
    <t>INTERVENCION BANCO MAQUINARIA</t>
  </si>
  <si>
    <t>CEMENTERIO VILLANUEVA - HASTA PARCELA 24</t>
  </si>
  <si>
    <t>INTERVENCION BANCO DE MAQUINARIA</t>
  </si>
  <si>
    <t>INTERVENCION CON BANCO DE MAQUINARIA</t>
  </si>
  <si>
    <t>SANTA LUCIA - MOÑITOS</t>
  </si>
  <si>
    <t>INTERVENCION CON BANCO MAQUINARIA</t>
  </si>
  <si>
    <t>VEREDA LA SALADA</t>
  </si>
  <si>
    <t>ENTIDAD EJECUTORA MUNICIPIO</t>
  </si>
  <si>
    <t>BARRIO ALFONSO LOPEZ</t>
  </si>
  <si>
    <t>TRONCAL CEJA GRANDE - EL POTRERO - ALGARROBOS (1 PUENTE)</t>
  </si>
  <si>
    <t>SE EXTENDIO MATERIAL CON EL BANCO DE MAQUINARIA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</si>
</sst>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 wrapText="1"/>
    </xf>
    <xf numFmtId="0" fontId="1" fillId="0" borderId="0" xfId="0" applyFont="1"/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9" fontId="2" fillId="0" borderId="9" xfId="0" applyNumberFormat="1" applyFont="1" applyBorder="1" applyAlignment="1">
      <alignment vertical="center" wrapText="1"/>
    </xf>
    <xf numFmtId="41" fontId="2" fillId="0" borderId="9" xfId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41" fontId="0" fillId="0" borderId="0" xfId="1" applyFont="1"/>
    <xf numFmtId="41" fontId="0" fillId="0" borderId="0" xfId="0" applyNumberFormat="1"/>
    <xf numFmtId="9" fontId="0" fillId="0" borderId="0" xfId="0" applyNumberFormat="1"/>
    <xf numFmtId="9" fontId="0" fillId="0" borderId="0" xfId="2" applyFont="1"/>
    <xf numFmtId="41" fontId="4" fillId="0" borderId="18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9" fontId="2" fillId="0" borderId="9" xfId="2" applyFont="1" applyBorder="1" applyAlignment="1">
      <alignment vertical="center" wrapText="1"/>
    </xf>
    <xf numFmtId="9" fontId="2" fillId="0" borderId="9" xfId="2" applyFont="1" applyBorder="1" applyAlignment="1">
      <alignment horizontal="center" vertical="center" wrapText="1"/>
    </xf>
    <xf numFmtId="9" fontId="0" fillId="0" borderId="2" xfId="2" applyFont="1" applyBorder="1"/>
    <xf numFmtId="9" fontId="2" fillId="0" borderId="1" xfId="2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 wrapText="1"/>
    </xf>
    <xf numFmtId="164" fontId="2" fillId="0" borderId="9" xfId="3" applyFont="1" applyBorder="1" applyAlignment="1">
      <alignment vertical="center" wrapText="1"/>
    </xf>
    <xf numFmtId="165" fontId="5" fillId="0" borderId="2" xfId="0" applyNumberFormat="1" applyFont="1" applyBorder="1" applyAlignment="1">
      <alignment vertical="center" wrapText="1"/>
    </xf>
    <xf numFmtId="10" fontId="2" fillId="0" borderId="9" xfId="0" applyNumberFormat="1" applyFont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164" fontId="2" fillId="0" borderId="9" xfId="3" applyFont="1" applyFill="1" applyBorder="1" applyAlignment="1">
      <alignment vertical="center" wrapText="1"/>
    </xf>
    <xf numFmtId="43" fontId="2" fillId="0" borderId="9" xfId="4" applyFont="1" applyBorder="1" applyAlignment="1">
      <alignment vertical="center" wrapText="1"/>
    </xf>
    <xf numFmtId="9" fontId="2" fillId="2" borderId="9" xfId="2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2" fillId="0" borderId="2" xfId="2" applyFont="1" applyBorder="1" applyAlignment="1">
      <alignment horizontal="center" vertical="center" wrapText="1"/>
    </xf>
    <xf numFmtId="9" fontId="2" fillId="0" borderId="4" xfId="2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5">
    <cellStyle name="Millares" xfId="4" builtinId="3"/>
    <cellStyle name="Millares [0]" xfId="1" builtinId="6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1310640</xdr:colOff>
      <xdr:row>0</xdr:row>
      <xdr:rowOff>507365</xdr:rowOff>
    </xdr:to>
    <xdr:pic>
      <xdr:nvPicPr>
        <xdr:cNvPr id="2" name="Picture 2" descr="image004">
          <a:extLst>
            <a:ext uri="{FF2B5EF4-FFF2-40B4-BE49-F238E27FC236}">
              <a16:creationId xmlns:a16="http://schemas.microsoft.com/office/drawing/2014/main" id="{6F009938-5B40-4069-A595-98A9225FB2F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7440" cy="5073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3"/>
  <sheetViews>
    <sheetView tabSelected="1" zoomScale="60" zoomScaleNormal="60" workbookViewId="0">
      <pane xSplit="7" ySplit="5" topLeftCell="H48" activePane="bottomRight" state="frozen"/>
      <selection pane="topRight" activeCell="H1" sqref="H1"/>
      <selection pane="bottomLeft" activeCell="A6" sqref="A6"/>
      <selection pane="bottomRight" activeCell="I244" sqref="I244"/>
    </sheetView>
  </sheetViews>
  <sheetFormatPr baseColWidth="10" defaultRowHeight="14.4"/>
  <cols>
    <col min="2" max="2" width="15.5546875" customWidth="1"/>
    <col min="3" max="3" width="25.77734375" customWidth="1"/>
    <col min="7" max="7" width="6.88671875" customWidth="1"/>
    <col min="20" max="20" width="12.33203125" customWidth="1"/>
    <col min="21" max="21" width="17.33203125" customWidth="1"/>
    <col min="22" max="22" width="20.88671875" customWidth="1"/>
    <col min="23" max="23" width="11.6640625" customWidth="1"/>
    <col min="24" max="24" width="15.33203125" customWidth="1"/>
    <col min="25" max="26" width="14" bestFit="1" customWidth="1"/>
  </cols>
  <sheetData>
    <row r="1" spans="1:27" s="1" customFormat="1" ht="43.2" customHeight="1"/>
    <row r="2" spans="1:27">
      <c r="F2" s="3" t="s">
        <v>7</v>
      </c>
    </row>
    <row r="3" spans="1:27" ht="15" thickBot="1">
      <c r="B3" s="1"/>
      <c r="C3" s="1"/>
    </row>
    <row r="4" spans="1:27" ht="100.95" customHeight="1" thickBot="1">
      <c r="B4" s="49" t="s">
        <v>794</v>
      </c>
      <c r="C4" s="37" t="s">
        <v>28</v>
      </c>
      <c r="D4" s="52" t="s">
        <v>0</v>
      </c>
      <c r="E4" s="53"/>
      <c r="F4" s="61" t="s">
        <v>1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53"/>
      <c r="U4" s="37" t="s">
        <v>12</v>
      </c>
      <c r="V4" s="37" t="s">
        <v>2</v>
      </c>
      <c r="W4" s="37" t="s">
        <v>11</v>
      </c>
      <c r="X4" s="37" t="s">
        <v>783</v>
      </c>
    </row>
    <row r="5" spans="1:27" ht="34.950000000000003" customHeight="1" thickBot="1">
      <c r="B5" s="50"/>
      <c r="C5" s="44"/>
      <c r="D5" s="54"/>
      <c r="E5" s="55"/>
      <c r="F5" s="62" t="s">
        <v>3</v>
      </c>
      <c r="G5" s="63"/>
      <c r="H5" s="63"/>
      <c r="I5" s="64"/>
      <c r="J5" s="62" t="s">
        <v>4</v>
      </c>
      <c r="K5" s="63"/>
      <c r="L5" s="63"/>
      <c r="M5" s="64"/>
      <c r="N5" s="52" t="s">
        <v>5</v>
      </c>
      <c r="O5" s="61"/>
      <c r="P5" s="61"/>
      <c r="Q5" s="61"/>
      <c r="R5" s="52" t="s">
        <v>6</v>
      </c>
      <c r="S5" s="61"/>
      <c r="T5" s="61"/>
      <c r="U5" s="44"/>
      <c r="V5" s="44"/>
      <c r="W5" s="44"/>
      <c r="X5" s="44"/>
    </row>
    <row r="6" spans="1:27" ht="43.8" thickBot="1">
      <c r="B6" s="51"/>
      <c r="C6" s="38"/>
      <c r="D6" s="6" t="s">
        <v>9</v>
      </c>
      <c r="E6" s="7" t="s">
        <v>10</v>
      </c>
      <c r="F6" s="4" t="s">
        <v>8</v>
      </c>
      <c r="G6" s="5" t="s">
        <v>13</v>
      </c>
      <c r="H6" s="5" t="s">
        <v>14</v>
      </c>
      <c r="I6" s="5" t="s">
        <v>15</v>
      </c>
      <c r="J6" s="5" t="s">
        <v>16</v>
      </c>
      <c r="K6" s="5" t="s">
        <v>13</v>
      </c>
      <c r="L6" s="5" t="s">
        <v>14</v>
      </c>
      <c r="M6" s="5" t="s">
        <v>15</v>
      </c>
      <c r="N6" s="4" t="s">
        <v>8</v>
      </c>
      <c r="O6" s="5" t="s">
        <v>13</v>
      </c>
      <c r="P6" s="5" t="s">
        <v>14</v>
      </c>
      <c r="Q6" s="5" t="s">
        <v>15</v>
      </c>
      <c r="R6" s="4" t="s">
        <v>8</v>
      </c>
      <c r="S6" s="5" t="s">
        <v>18</v>
      </c>
      <c r="T6" s="4" t="s">
        <v>17</v>
      </c>
      <c r="U6" s="38"/>
      <c r="V6" s="38"/>
      <c r="W6" s="38"/>
      <c r="X6" s="8"/>
    </row>
    <row r="7" spans="1:27" ht="29.4" thickBot="1">
      <c r="A7" s="48"/>
      <c r="B7" s="37" t="s">
        <v>24</v>
      </c>
      <c r="C7" s="10" t="s">
        <v>29</v>
      </c>
      <c r="D7" s="10" t="s">
        <v>21</v>
      </c>
      <c r="E7" s="2"/>
      <c r="F7" s="10">
        <v>32.700000000000003</v>
      </c>
      <c r="G7" s="18"/>
      <c r="H7" s="19">
        <v>0.5</v>
      </c>
      <c r="I7" s="19"/>
      <c r="J7" s="2" t="s">
        <v>19</v>
      </c>
      <c r="K7" s="2" t="s">
        <v>19</v>
      </c>
      <c r="L7" s="2" t="s">
        <v>19</v>
      </c>
      <c r="M7" s="2" t="s">
        <v>19</v>
      </c>
      <c r="N7" s="2" t="s">
        <v>19</v>
      </c>
      <c r="O7" s="2" t="s">
        <v>19</v>
      </c>
      <c r="P7" s="2" t="s">
        <v>19</v>
      </c>
      <c r="Q7" s="2" t="s">
        <v>19</v>
      </c>
      <c r="R7" s="2" t="s">
        <v>19</v>
      </c>
      <c r="S7" s="2" t="s">
        <v>19</v>
      </c>
      <c r="T7" s="2" t="s">
        <v>19</v>
      </c>
      <c r="U7" s="2"/>
      <c r="V7" s="9"/>
      <c r="W7" s="8"/>
      <c r="X7" s="8"/>
    </row>
    <row r="8" spans="1:27" ht="15" thickBot="1">
      <c r="A8" s="48"/>
      <c r="B8" s="44"/>
      <c r="C8" s="10" t="s">
        <v>30</v>
      </c>
      <c r="D8" s="10" t="s">
        <v>21</v>
      </c>
      <c r="E8" s="2"/>
      <c r="F8" s="10">
        <v>36.200000000000003</v>
      </c>
      <c r="G8" s="18"/>
      <c r="H8" s="19">
        <v>0.5</v>
      </c>
      <c r="I8" s="1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9"/>
      <c r="W8" s="8"/>
      <c r="X8" s="8"/>
    </row>
    <row r="9" spans="1:27" ht="15" thickBot="1">
      <c r="B9" s="44"/>
      <c r="C9" s="10" t="s">
        <v>31</v>
      </c>
      <c r="D9" s="10" t="s">
        <v>21</v>
      </c>
      <c r="E9" s="2"/>
      <c r="F9" s="10">
        <v>7.8</v>
      </c>
      <c r="G9" s="19"/>
      <c r="H9" s="19">
        <v>0.5</v>
      </c>
      <c r="I9" s="1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9"/>
      <c r="W9" s="8"/>
      <c r="X9" s="8"/>
      <c r="Z9" s="12"/>
    </row>
    <row r="10" spans="1:27" ht="15" thickBot="1">
      <c r="A10" s="16"/>
      <c r="B10" s="44"/>
      <c r="C10" s="10" t="s">
        <v>32</v>
      </c>
      <c r="D10" s="10" t="s">
        <v>21</v>
      </c>
      <c r="E10" s="2"/>
      <c r="F10" s="10">
        <v>20</v>
      </c>
      <c r="G10" s="19"/>
      <c r="H10" s="19"/>
      <c r="I10" s="19">
        <v>0.6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9"/>
      <c r="W10" s="8"/>
      <c r="X10" s="8"/>
    </row>
    <row r="11" spans="1:27" ht="15" thickBot="1">
      <c r="B11" s="44"/>
      <c r="C11" s="10" t="s">
        <v>33</v>
      </c>
      <c r="D11" s="10" t="s">
        <v>21</v>
      </c>
      <c r="E11" s="2"/>
      <c r="F11" s="10">
        <v>22</v>
      </c>
      <c r="G11" s="20"/>
      <c r="H11" s="19"/>
      <c r="I11" s="19">
        <v>0.6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9"/>
      <c r="W11" s="8"/>
      <c r="X11" s="8"/>
      <c r="Y11" s="11"/>
    </row>
    <row r="12" spans="1:27" ht="15" thickBot="1">
      <c r="B12" s="44"/>
      <c r="C12" s="10" t="s">
        <v>34</v>
      </c>
      <c r="D12" s="10" t="s">
        <v>21</v>
      </c>
      <c r="E12" s="2"/>
      <c r="F12" s="10">
        <v>15</v>
      </c>
      <c r="G12" s="21"/>
      <c r="H12" s="19"/>
      <c r="I12" s="19">
        <v>0.6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9"/>
      <c r="W12" s="8"/>
      <c r="X12" s="8"/>
      <c r="Y12" s="11"/>
    </row>
    <row r="13" spans="1:27" ht="18.600000000000001" thickBot="1">
      <c r="B13" s="44"/>
      <c r="C13" s="10" t="s">
        <v>35</v>
      </c>
      <c r="D13" s="10" t="s">
        <v>21</v>
      </c>
      <c r="E13" s="2"/>
      <c r="F13" s="10">
        <v>6.4</v>
      </c>
      <c r="G13" s="19"/>
      <c r="H13" s="19"/>
      <c r="I13" s="19">
        <v>0.6</v>
      </c>
      <c r="J13" s="2"/>
      <c r="K13" s="15"/>
      <c r="L13" s="2"/>
      <c r="M13" s="2"/>
      <c r="N13" s="2"/>
      <c r="O13" s="2"/>
      <c r="P13" s="2"/>
      <c r="Q13" s="2"/>
      <c r="R13" s="2"/>
      <c r="S13" s="2"/>
      <c r="T13" s="2"/>
      <c r="U13" s="2"/>
      <c r="V13" s="9"/>
      <c r="W13" s="8"/>
      <c r="X13" s="8"/>
      <c r="Y13" s="11"/>
      <c r="Z13" s="12"/>
      <c r="AA13" s="13"/>
    </row>
    <row r="14" spans="1:27" ht="15" thickBot="1">
      <c r="B14" s="44"/>
      <c r="C14" s="10" t="s">
        <v>36</v>
      </c>
      <c r="D14" s="10" t="s">
        <v>21</v>
      </c>
      <c r="E14" s="2"/>
      <c r="F14" s="10">
        <v>11</v>
      </c>
      <c r="G14" s="19"/>
      <c r="H14" s="19"/>
      <c r="I14" s="19">
        <v>0.6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9"/>
      <c r="W14" s="8"/>
      <c r="X14" s="8"/>
      <c r="Z14" s="11"/>
    </row>
    <row r="15" spans="1:27" ht="15" thickBot="1">
      <c r="B15" s="44"/>
      <c r="C15" s="10" t="s">
        <v>37</v>
      </c>
      <c r="D15" s="10" t="s">
        <v>21</v>
      </c>
      <c r="E15" s="2"/>
      <c r="F15" s="10">
        <v>7</v>
      </c>
      <c r="G15" s="19"/>
      <c r="H15" s="19">
        <v>0.5</v>
      </c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9"/>
      <c r="W15" s="8"/>
      <c r="X15" s="8"/>
      <c r="AA15" s="14"/>
    </row>
    <row r="16" spans="1:27" ht="15" thickBot="1">
      <c r="B16" s="44"/>
      <c r="C16" s="10" t="s">
        <v>38</v>
      </c>
      <c r="D16" s="10" t="s">
        <v>21</v>
      </c>
      <c r="E16" s="2"/>
      <c r="F16" s="10">
        <v>4</v>
      </c>
      <c r="G16" s="19"/>
      <c r="H16" s="19"/>
      <c r="I16" s="19">
        <v>0.6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9"/>
      <c r="W16" s="8"/>
      <c r="X16" s="8"/>
    </row>
    <row r="17" spans="1:24" ht="29.4" thickBot="1">
      <c r="B17" s="44"/>
      <c r="C17" s="10" t="s">
        <v>39</v>
      </c>
      <c r="D17" s="10" t="s">
        <v>21</v>
      </c>
      <c r="E17" s="2"/>
      <c r="F17" s="10">
        <v>19</v>
      </c>
      <c r="G17" s="19"/>
      <c r="H17" s="19"/>
      <c r="I17" s="19">
        <v>0.6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9"/>
      <c r="W17" s="8"/>
      <c r="X17" s="8"/>
    </row>
    <row r="18" spans="1:24" ht="23.4" customHeight="1" thickBot="1">
      <c r="A18" s="16"/>
      <c r="B18" s="44"/>
      <c r="C18" s="10" t="s">
        <v>40</v>
      </c>
      <c r="D18" s="10" t="s">
        <v>21</v>
      </c>
      <c r="E18" s="2"/>
      <c r="F18" s="10">
        <v>7.5</v>
      </c>
      <c r="G18" s="19"/>
      <c r="H18" s="19"/>
      <c r="I18" s="19">
        <v>0.6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9"/>
      <c r="W18" s="8"/>
      <c r="X18" s="8"/>
    </row>
    <row r="19" spans="1:24" ht="29.4" thickBot="1">
      <c r="A19" s="16"/>
      <c r="B19" s="44"/>
      <c r="C19" s="37" t="s">
        <v>781</v>
      </c>
      <c r="D19" s="37" t="s">
        <v>21</v>
      </c>
      <c r="E19" s="37"/>
      <c r="F19" s="37">
        <v>38</v>
      </c>
      <c r="G19" s="59"/>
      <c r="H19" s="19"/>
      <c r="I19" s="19"/>
      <c r="J19" s="2"/>
      <c r="K19" s="2"/>
      <c r="L19" s="2"/>
      <c r="M19" s="2"/>
      <c r="N19" s="2"/>
      <c r="O19" s="2"/>
      <c r="P19" s="2"/>
      <c r="Q19" s="2"/>
      <c r="R19" s="2"/>
      <c r="S19" s="59"/>
      <c r="T19" s="59"/>
      <c r="U19" s="2" t="s">
        <v>20</v>
      </c>
      <c r="V19" s="9">
        <v>82070809</v>
      </c>
      <c r="W19" s="8">
        <v>1</v>
      </c>
      <c r="X19" s="8" t="s">
        <v>786</v>
      </c>
    </row>
    <row r="20" spans="1:24" ht="87" thickBot="1">
      <c r="B20" s="44"/>
      <c r="C20" s="38"/>
      <c r="D20" s="38"/>
      <c r="E20" s="38"/>
      <c r="F20" s="38"/>
      <c r="G20" s="60"/>
      <c r="H20" s="18"/>
      <c r="I20" s="19">
        <v>1</v>
      </c>
      <c r="J20" s="2"/>
      <c r="K20" s="2"/>
      <c r="L20" s="2"/>
      <c r="M20" s="2"/>
      <c r="N20" s="2"/>
      <c r="O20" s="2"/>
      <c r="P20" s="2"/>
      <c r="Q20" s="2"/>
      <c r="R20" s="2"/>
      <c r="S20" s="60"/>
      <c r="T20" s="60"/>
      <c r="U20" s="10" t="s">
        <v>22</v>
      </c>
      <c r="V20" s="27">
        <f>3243164596+337322160</f>
        <v>3580486756</v>
      </c>
      <c r="W20" s="8">
        <v>0</v>
      </c>
      <c r="X20" s="8" t="s">
        <v>785</v>
      </c>
    </row>
    <row r="21" spans="1:24" ht="43.8" thickBot="1">
      <c r="B21" s="38"/>
      <c r="C21" s="10" t="s">
        <v>782</v>
      </c>
      <c r="D21" s="10"/>
      <c r="E21" s="10" t="s">
        <v>21</v>
      </c>
      <c r="F21" s="10">
        <v>1.1399999999999999</v>
      </c>
      <c r="G21" s="18"/>
      <c r="H21" s="18"/>
      <c r="I21" s="1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0" t="s">
        <v>22</v>
      </c>
      <c r="V21" s="27">
        <v>5370854525</v>
      </c>
      <c r="W21" s="8">
        <v>0.75</v>
      </c>
      <c r="X21" s="8"/>
    </row>
    <row r="22" spans="1:24" ht="29.4" thickBot="1">
      <c r="B22" s="37" t="s">
        <v>41</v>
      </c>
      <c r="C22" s="10" t="s">
        <v>42</v>
      </c>
      <c r="D22" s="10" t="s">
        <v>21</v>
      </c>
      <c r="E22" s="2"/>
      <c r="F22" s="22">
        <v>17.100000000000001</v>
      </c>
      <c r="G22" s="18"/>
      <c r="H22" s="18"/>
      <c r="I22" s="19">
        <v>0.6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8"/>
    </row>
    <row r="23" spans="1:24" ht="43.8" thickBot="1">
      <c r="B23" s="44"/>
      <c r="C23" s="10" t="s">
        <v>43</v>
      </c>
      <c r="D23" s="10" t="s">
        <v>21</v>
      </c>
      <c r="E23" s="2"/>
      <c r="F23" s="22">
        <v>0.56000000000000005</v>
      </c>
      <c r="G23" s="18"/>
      <c r="H23" s="18"/>
      <c r="I23" s="19">
        <v>0.6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8"/>
    </row>
    <row r="24" spans="1:24" ht="43.8" thickBot="1">
      <c r="B24" s="44"/>
      <c r="C24" s="10" t="s">
        <v>44</v>
      </c>
      <c r="D24" s="10" t="s">
        <v>21</v>
      </c>
      <c r="E24" s="2"/>
      <c r="F24" s="22">
        <v>1.6</v>
      </c>
      <c r="G24" s="18"/>
      <c r="H24" s="18"/>
      <c r="I24" s="19">
        <v>0.6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8"/>
    </row>
    <row r="25" spans="1:24" ht="43.8" thickBot="1">
      <c r="B25" s="44"/>
      <c r="C25" s="10" t="s">
        <v>45</v>
      </c>
      <c r="D25" s="10" t="s">
        <v>21</v>
      </c>
      <c r="E25" s="2"/>
      <c r="F25" s="22">
        <v>7.22</v>
      </c>
      <c r="G25" s="18"/>
      <c r="H25" s="18"/>
      <c r="I25" s="19">
        <v>0.6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8"/>
    </row>
    <row r="26" spans="1:24" ht="43.8" thickBot="1">
      <c r="B26" s="44"/>
      <c r="C26" s="10" t="s">
        <v>46</v>
      </c>
      <c r="D26" s="10" t="s">
        <v>21</v>
      </c>
      <c r="E26" s="2"/>
      <c r="F26" s="22">
        <v>5.26</v>
      </c>
      <c r="G26" s="18"/>
      <c r="H26" s="18"/>
      <c r="I26" s="19">
        <v>0.6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8"/>
    </row>
    <row r="27" spans="1:24" ht="29.4" thickBot="1">
      <c r="B27" s="44"/>
      <c r="C27" s="10" t="s">
        <v>47</v>
      </c>
      <c r="D27" s="10" t="s">
        <v>21</v>
      </c>
      <c r="E27" s="2"/>
      <c r="F27" s="22">
        <v>22.3</v>
      </c>
      <c r="G27" s="18"/>
      <c r="H27" s="19">
        <v>0.5</v>
      </c>
      <c r="I27" s="1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8"/>
    </row>
    <row r="28" spans="1:24" ht="43.8" thickBot="1">
      <c r="B28" s="44"/>
      <c r="C28" s="10" t="s">
        <v>48</v>
      </c>
      <c r="D28" s="10" t="s">
        <v>21</v>
      </c>
      <c r="E28" s="2"/>
      <c r="F28" s="22">
        <v>4.8099999999999996</v>
      </c>
      <c r="G28" s="18"/>
      <c r="H28" s="18"/>
      <c r="I28" s="18">
        <v>0.6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8"/>
    </row>
    <row r="29" spans="1:24" ht="29.4" thickBot="1">
      <c r="B29" s="44"/>
      <c r="C29" s="10" t="s">
        <v>49</v>
      </c>
      <c r="D29" s="10" t="s">
        <v>21</v>
      </c>
      <c r="E29" s="2"/>
      <c r="F29" s="22">
        <v>10.02</v>
      </c>
      <c r="G29" s="18"/>
      <c r="H29" s="18"/>
      <c r="I29" s="18">
        <v>0.6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8"/>
    </row>
    <row r="30" spans="1:24" ht="29.4" thickBot="1">
      <c r="B30" s="44"/>
      <c r="C30" s="10" t="s">
        <v>50</v>
      </c>
      <c r="D30" s="10" t="s">
        <v>21</v>
      </c>
      <c r="E30" s="2"/>
      <c r="F30" s="22">
        <v>3.2</v>
      </c>
      <c r="G30" s="18"/>
      <c r="H30" s="18"/>
      <c r="I30" s="18">
        <v>0.6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8"/>
    </row>
    <row r="31" spans="1:24" ht="58.2" thickBot="1">
      <c r="B31" s="44"/>
      <c r="C31" s="10" t="s">
        <v>51</v>
      </c>
      <c r="D31" s="10" t="s">
        <v>21</v>
      </c>
      <c r="E31" s="2"/>
      <c r="F31" s="22">
        <v>8.82</v>
      </c>
      <c r="G31" s="18"/>
      <c r="H31" s="18"/>
      <c r="I31" s="18">
        <v>0.6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8"/>
    </row>
    <row r="32" spans="1:24" ht="43.8" thickBot="1">
      <c r="B32" s="44"/>
      <c r="C32" s="10" t="s">
        <v>52</v>
      </c>
      <c r="D32" s="10" t="s">
        <v>21</v>
      </c>
      <c r="E32" s="2"/>
      <c r="F32" s="22">
        <v>1.07</v>
      </c>
      <c r="G32" s="18"/>
      <c r="H32" s="18"/>
      <c r="I32" s="18">
        <v>0.6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8"/>
    </row>
    <row r="33" spans="2:24" ht="58.2" thickBot="1">
      <c r="B33" s="44"/>
      <c r="C33" s="10" t="s">
        <v>53</v>
      </c>
      <c r="D33" s="10"/>
      <c r="E33" s="2" t="s">
        <v>21</v>
      </c>
      <c r="F33" s="22">
        <v>25.75</v>
      </c>
      <c r="G33" s="18"/>
      <c r="H33" s="18">
        <v>0.5</v>
      </c>
      <c r="I33" s="1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8"/>
    </row>
    <row r="34" spans="2:24" ht="43.8" thickBot="1">
      <c r="B34" s="44"/>
      <c r="C34" s="10" t="s">
        <v>54</v>
      </c>
      <c r="D34" s="10"/>
      <c r="E34" s="2" t="s">
        <v>21</v>
      </c>
      <c r="F34" s="22">
        <v>8.64</v>
      </c>
      <c r="G34" s="18"/>
      <c r="H34" s="18"/>
      <c r="I34" s="18">
        <v>0.6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8"/>
    </row>
    <row r="35" spans="2:24" ht="58.2" thickBot="1">
      <c r="B35" s="44"/>
      <c r="C35" s="10" t="s">
        <v>55</v>
      </c>
      <c r="D35" s="10" t="s">
        <v>21</v>
      </c>
      <c r="E35" s="2"/>
      <c r="F35" s="22">
        <v>11.89</v>
      </c>
      <c r="G35" s="18"/>
      <c r="H35" s="18">
        <v>1</v>
      </c>
      <c r="I35" s="1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8"/>
    </row>
    <row r="36" spans="2:24" ht="43.8" thickBot="1">
      <c r="B36" s="44"/>
      <c r="C36" s="10" t="s">
        <v>56</v>
      </c>
      <c r="D36" s="10" t="s">
        <v>21</v>
      </c>
      <c r="E36" s="2"/>
      <c r="F36" s="22">
        <v>5.96</v>
      </c>
      <c r="G36" s="18"/>
      <c r="H36" s="18"/>
      <c r="I36" s="18">
        <v>0.6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8"/>
    </row>
    <row r="37" spans="2:24" ht="58.2" thickBot="1">
      <c r="B37" s="44"/>
      <c r="C37" s="10" t="s">
        <v>57</v>
      </c>
      <c r="D37" s="10" t="s">
        <v>21</v>
      </c>
      <c r="E37" s="2"/>
      <c r="F37" s="22">
        <v>13.38</v>
      </c>
      <c r="G37" s="18"/>
      <c r="H37" s="18"/>
      <c r="I37" s="18">
        <v>0.6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8"/>
    </row>
    <row r="38" spans="2:24" ht="43.8" thickBot="1">
      <c r="B38" s="44"/>
      <c r="C38" s="10" t="s">
        <v>58</v>
      </c>
      <c r="D38" s="10" t="s">
        <v>21</v>
      </c>
      <c r="E38" s="2"/>
      <c r="F38" s="22">
        <v>9.61</v>
      </c>
      <c r="G38" s="18"/>
      <c r="H38" s="18"/>
      <c r="I38" s="18">
        <v>0.6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8"/>
    </row>
    <row r="39" spans="2:24" ht="58.2" thickBot="1">
      <c r="B39" s="44"/>
      <c r="C39" s="10" t="s">
        <v>59</v>
      </c>
      <c r="D39" s="10" t="s">
        <v>21</v>
      </c>
      <c r="E39" s="2"/>
      <c r="F39" s="22">
        <v>5.24</v>
      </c>
      <c r="G39" s="18"/>
      <c r="H39" s="18"/>
      <c r="I39" s="18">
        <v>0.6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8"/>
    </row>
    <row r="40" spans="2:24" ht="29.4" thickBot="1">
      <c r="B40" s="44"/>
      <c r="C40" s="10" t="s">
        <v>60</v>
      </c>
      <c r="D40" s="10" t="s">
        <v>21</v>
      </c>
      <c r="E40" s="2"/>
      <c r="F40" s="22">
        <v>9</v>
      </c>
      <c r="G40" s="18">
        <v>0.5</v>
      </c>
      <c r="H40" s="18"/>
      <c r="I40" s="1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8"/>
    </row>
    <row r="41" spans="2:24" ht="15" thickBot="1">
      <c r="B41" s="38"/>
      <c r="C41" s="10"/>
      <c r="D41" s="10"/>
      <c r="E41" s="2"/>
      <c r="F41" s="22"/>
      <c r="G41" s="18"/>
      <c r="H41" s="18"/>
      <c r="I41" s="1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8"/>
    </row>
    <row r="42" spans="2:24" ht="15" thickBot="1">
      <c r="B42" s="37" t="s">
        <v>23</v>
      </c>
      <c r="C42" s="10" t="s">
        <v>61</v>
      </c>
      <c r="D42" s="10" t="s">
        <v>21</v>
      </c>
      <c r="E42" s="2"/>
      <c r="F42" s="22">
        <v>15.7</v>
      </c>
      <c r="G42" s="18"/>
      <c r="H42" s="18">
        <v>1</v>
      </c>
      <c r="I42" s="1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8"/>
    </row>
    <row r="43" spans="2:24" ht="15" thickBot="1">
      <c r="B43" s="44"/>
      <c r="C43" s="10" t="s">
        <v>62</v>
      </c>
      <c r="D43" s="10" t="s">
        <v>21</v>
      </c>
      <c r="E43" s="2"/>
      <c r="F43" s="22">
        <v>9</v>
      </c>
      <c r="G43" s="18"/>
      <c r="H43" s="18"/>
      <c r="I43" s="18">
        <v>0.7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8"/>
    </row>
    <row r="44" spans="2:24" ht="29.4" thickBot="1">
      <c r="B44" s="44"/>
      <c r="C44" s="10" t="s">
        <v>63</v>
      </c>
      <c r="D44" s="10" t="s">
        <v>21</v>
      </c>
      <c r="E44" s="2"/>
      <c r="F44" s="22">
        <v>23.05</v>
      </c>
      <c r="G44" s="18"/>
      <c r="H44" s="18">
        <v>0.5</v>
      </c>
      <c r="I44" s="1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8"/>
    </row>
    <row r="45" spans="2:24" ht="29.4" thickBot="1">
      <c r="B45" s="44"/>
      <c r="C45" s="10" t="s">
        <v>64</v>
      </c>
      <c r="D45" s="10" t="s">
        <v>21</v>
      </c>
      <c r="E45" s="2"/>
      <c r="F45" s="22">
        <v>10</v>
      </c>
      <c r="G45" s="18"/>
      <c r="H45" s="18"/>
      <c r="I45" s="18">
        <v>0.6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8"/>
    </row>
    <row r="46" spans="2:24" ht="15" thickBot="1">
      <c r="B46" s="44"/>
      <c r="C46" s="10" t="s">
        <v>65</v>
      </c>
      <c r="D46" s="10" t="s">
        <v>21</v>
      </c>
      <c r="E46" s="2"/>
      <c r="F46" s="22">
        <v>12.45</v>
      </c>
      <c r="G46" s="18"/>
      <c r="H46" s="18">
        <v>0.4</v>
      </c>
      <c r="I46" s="1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8"/>
    </row>
    <row r="47" spans="2:24" ht="29.4" thickBot="1">
      <c r="B47" s="44"/>
      <c r="C47" s="10" t="s">
        <v>66</v>
      </c>
      <c r="D47" s="10" t="s">
        <v>21</v>
      </c>
      <c r="E47" s="2"/>
      <c r="F47" s="22">
        <v>7</v>
      </c>
      <c r="G47" s="18"/>
      <c r="H47" s="18"/>
      <c r="I47" s="18">
        <v>0.4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8"/>
    </row>
    <row r="48" spans="2:24" ht="15" thickBot="1">
      <c r="B48" s="44"/>
      <c r="C48" s="10" t="s">
        <v>67</v>
      </c>
      <c r="D48" s="10" t="s">
        <v>21</v>
      </c>
      <c r="E48" s="2"/>
      <c r="F48" s="22">
        <v>7</v>
      </c>
      <c r="G48" s="18"/>
      <c r="H48" s="18"/>
      <c r="I48" s="18">
        <v>0.5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8"/>
    </row>
    <row r="49" spans="2:24" ht="29.4" thickBot="1">
      <c r="B49" s="44"/>
      <c r="C49" s="10" t="s">
        <v>68</v>
      </c>
      <c r="D49" s="10" t="s">
        <v>21</v>
      </c>
      <c r="E49" s="2"/>
      <c r="F49" s="22">
        <v>3</v>
      </c>
      <c r="G49" s="18"/>
      <c r="H49" s="18"/>
      <c r="I49" s="18">
        <v>0.6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8"/>
    </row>
    <row r="50" spans="2:24" ht="15" thickBot="1">
      <c r="B50" s="44"/>
      <c r="C50" s="10" t="s">
        <v>69</v>
      </c>
      <c r="D50" s="10" t="s">
        <v>21</v>
      </c>
      <c r="E50" s="2"/>
      <c r="F50" s="22">
        <v>5.8</v>
      </c>
      <c r="G50" s="18"/>
      <c r="H50" s="18">
        <v>0.4</v>
      </c>
      <c r="I50" s="1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8"/>
    </row>
    <row r="51" spans="2:24" ht="29.4" thickBot="1">
      <c r="B51" s="44"/>
      <c r="C51" s="10" t="s">
        <v>70</v>
      </c>
      <c r="D51" s="10" t="s">
        <v>21</v>
      </c>
      <c r="E51" s="2"/>
      <c r="F51" s="22">
        <v>4.5</v>
      </c>
      <c r="G51" s="18"/>
      <c r="H51" s="18"/>
      <c r="I51" s="18">
        <v>0.5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8"/>
    </row>
    <row r="52" spans="2:24" ht="15" thickBot="1">
      <c r="B52" s="44"/>
      <c r="C52" s="10" t="s">
        <v>71</v>
      </c>
      <c r="D52" s="10" t="s">
        <v>21</v>
      </c>
      <c r="E52" s="2"/>
      <c r="F52" s="22">
        <v>8</v>
      </c>
      <c r="G52" s="18"/>
      <c r="H52" s="18">
        <v>0.4</v>
      </c>
      <c r="I52" s="1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8"/>
    </row>
    <row r="53" spans="2:24" ht="29.4" thickBot="1">
      <c r="B53" s="44"/>
      <c r="C53" s="10" t="s">
        <v>72</v>
      </c>
      <c r="D53" s="10" t="s">
        <v>21</v>
      </c>
      <c r="E53" s="2"/>
      <c r="F53" s="22">
        <v>7</v>
      </c>
      <c r="G53" s="18"/>
      <c r="H53" s="18"/>
      <c r="I53" s="18">
        <v>0.5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8"/>
    </row>
    <row r="54" spans="2:24" ht="29.4" thickBot="1">
      <c r="B54" s="44"/>
      <c r="C54" s="10" t="s">
        <v>73</v>
      </c>
      <c r="D54" s="10" t="s">
        <v>21</v>
      </c>
      <c r="E54" s="2"/>
      <c r="F54" s="22">
        <v>7</v>
      </c>
      <c r="G54" s="18"/>
      <c r="H54" s="18"/>
      <c r="I54" s="18">
        <v>0.5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8"/>
    </row>
    <row r="55" spans="2:24" ht="29.4" thickBot="1">
      <c r="B55" s="44"/>
      <c r="C55" s="10" t="s">
        <v>74</v>
      </c>
      <c r="D55" s="10" t="s">
        <v>21</v>
      </c>
      <c r="E55" s="2"/>
      <c r="F55" s="22">
        <v>7</v>
      </c>
      <c r="G55" s="18"/>
      <c r="H55" s="18"/>
      <c r="I55" s="18">
        <v>0.5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8"/>
    </row>
    <row r="56" spans="2:24" ht="15" thickBot="1">
      <c r="B56" s="44"/>
      <c r="C56" s="10" t="s">
        <v>75</v>
      </c>
      <c r="D56" s="10" t="s">
        <v>21</v>
      </c>
      <c r="E56" s="2"/>
      <c r="F56" s="22">
        <v>15</v>
      </c>
      <c r="G56" s="18">
        <v>1</v>
      </c>
      <c r="H56" s="18"/>
      <c r="I56" s="1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8"/>
    </row>
    <row r="57" spans="2:24" ht="43.8" thickBot="1">
      <c r="B57" s="44"/>
      <c r="C57" s="10" t="s">
        <v>76</v>
      </c>
      <c r="D57" s="10" t="s">
        <v>21</v>
      </c>
      <c r="E57" s="2"/>
      <c r="F57" s="22">
        <v>9</v>
      </c>
      <c r="G57" s="18"/>
      <c r="H57" s="18"/>
      <c r="I57" s="18">
        <v>0.4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8"/>
    </row>
    <row r="58" spans="2:24" ht="29.4" thickBot="1">
      <c r="B58" s="44"/>
      <c r="C58" s="10" t="s">
        <v>77</v>
      </c>
      <c r="D58" s="10" t="s">
        <v>21</v>
      </c>
      <c r="E58" s="2"/>
      <c r="F58" s="22">
        <v>6</v>
      </c>
      <c r="G58" s="18"/>
      <c r="H58" s="18"/>
      <c r="I58" s="18">
        <v>0.5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8"/>
    </row>
    <row r="59" spans="2:24" ht="29.4" thickBot="1">
      <c r="B59" s="44"/>
      <c r="C59" s="10" t="s">
        <v>78</v>
      </c>
      <c r="D59" s="10" t="s">
        <v>21</v>
      </c>
      <c r="E59" s="2"/>
      <c r="F59" s="22">
        <v>6.5</v>
      </c>
      <c r="G59" s="18"/>
      <c r="H59" s="18"/>
      <c r="I59" s="18">
        <v>0.4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8"/>
    </row>
    <row r="60" spans="2:24" ht="29.4" thickBot="1">
      <c r="B60" s="44"/>
      <c r="C60" s="10" t="s">
        <v>79</v>
      </c>
      <c r="D60" s="10" t="s">
        <v>21</v>
      </c>
      <c r="E60" s="2"/>
      <c r="F60" s="22">
        <v>1.5</v>
      </c>
      <c r="G60" s="18"/>
      <c r="H60" s="18"/>
      <c r="I60" s="18">
        <v>0.3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8"/>
    </row>
    <row r="61" spans="2:24" ht="72.599999999999994" thickBot="1">
      <c r="B61" s="44"/>
      <c r="C61" s="37" t="s">
        <v>80</v>
      </c>
      <c r="D61" s="37" t="s">
        <v>21</v>
      </c>
      <c r="E61" s="2"/>
      <c r="F61" s="28">
        <v>10.6</v>
      </c>
      <c r="G61" s="18"/>
      <c r="H61" s="59">
        <v>0.5</v>
      </c>
      <c r="I61" s="18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 t="s">
        <v>22</v>
      </c>
      <c r="V61" s="27">
        <f>28537633682+1461893864</f>
        <v>29999527546</v>
      </c>
      <c r="W61" s="8">
        <v>0</v>
      </c>
      <c r="X61" s="8" t="s">
        <v>784</v>
      </c>
    </row>
    <row r="62" spans="2:24" ht="15" thickBot="1">
      <c r="B62" s="44"/>
      <c r="C62" s="38"/>
      <c r="D62" s="38"/>
      <c r="E62" s="2"/>
      <c r="F62" s="28">
        <v>3.7770000000000001</v>
      </c>
      <c r="G62" s="18"/>
      <c r="H62" s="60"/>
      <c r="I62" s="18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 t="s">
        <v>22</v>
      </c>
      <c r="V62" s="27">
        <v>9737745701</v>
      </c>
      <c r="W62" s="8">
        <v>0.62</v>
      </c>
      <c r="X62" s="8" t="s">
        <v>787</v>
      </c>
    </row>
    <row r="63" spans="2:24" ht="43.8" thickBot="1">
      <c r="B63" s="44"/>
      <c r="C63" s="10" t="s">
        <v>81</v>
      </c>
      <c r="D63" s="10" t="s">
        <v>21</v>
      </c>
      <c r="E63" s="2"/>
      <c r="F63" s="22">
        <v>8</v>
      </c>
      <c r="G63" s="18"/>
      <c r="H63" s="18"/>
      <c r="I63" s="18">
        <v>0.4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8"/>
    </row>
    <row r="64" spans="2:24" ht="15" thickBot="1">
      <c r="B64" s="44"/>
      <c r="C64" s="10" t="s">
        <v>82</v>
      </c>
      <c r="D64" s="10" t="s">
        <v>21</v>
      </c>
      <c r="E64" s="2"/>
      <c r="F64" s="22">
        <v>6</v>
      </c>
      <c r="G64" s="18"/>
      <c r="H64" s="18">
        <v>0.4</v>
      </c>
      <c r="I64" s="18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8"/>
    </row>
    <row r="65" spans="2:24" ht="15" thickBot="1">
      <c r="B65" s="44"/>
      <c r="C65" s="10" t="s">
        <v>83</v>
      </c>
      <c r="D65" s="10" t="s">
        <v>21</v>
      </c>
      <c r="E65" s="2"/>
      <c r="F65" s="22">
        <v>7.5</v>
      </c>
      <c r="G65" s="18"/>
      <c r="H65" s="18"/>
      <c r="I65" s="18">
        <v>0.5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8"/>
    </row>
    <row r="66" spans="2:24" ht="43.8" thickBot="1">
      <c r="B66" s="44"/>
      <c r="C66" s="10" t="s">
        <v>84</v>
      </c>
      <c r="D66" s="10" t="s">
        <v>21</v>
      </c>
      <c r="E66" s="2"/>
      <c r="F66" s="22">
        <v>8</v>
      </c>
      <c r="G66" s="18"/>
      <c r="H66" s="18"/>
      <c r="I66" s="18">
        <v>0.5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8"/>
    </row>
    <row r="67" spans="2:24" ht="43.8" thickBot="1">
      <c r="B67" s="44"/>
      <c r="C67" s="10" t="s">
        <v>85</v>
      </c>
      <c r="D67" s="10" t="s">
        <v>21</v>
      </c>
      <c r="E67" s="2"/>
      <c r="F67" s="22">
        <v>2.2999999999999998</v>
      </c>
      <c r="G67" s="18"/>
      <c r="H67" s="18"/>
      <c r="I67" s="18">
        <v>0.5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8"/>
    </row>
    <row r="68" spans="2:24" ht="15" thickBot="1">
      <c r="B68" s="44"/>
      <c r="C68" s="10" t="s">
        <v>86</v>
      </c>
      <c r="D68" s="10" t="s">
        <v>21</v>
      </c>
      <c r="E68" s="2"/>
      <c r="F68" s="22">
        <v>9</v>
      </c>
      <c r="G68" s="18"/>
      <c r="H68" s="18">
        <v>0.6</v>
      </c>
      <c r="I68" s="18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8"/>
    </row>
    <row r="69" spans="2:24" ht="15" thickBot="1">
      <c r="B69" s="44"/>
      <c r="C69" s="10"/>
      <c r="D69" s="10"/>
      <c r="E69" s="2"/>
      <c r="F69" s="22"/>
      <c r="G69" s="18"/>
      <c r="H69" s="18"/>
      <c r="I69" s="18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8"/>
    </row>
    <row r="70" spans="2:24" ht="15" thickBot="1">
      <c r="B70" s="38"/>
      <c r="C70" s="10"/>
      <c r="D70" s="10"/>
      <c r="E70" s="2"/>
      <c r="F70" s="22"/>
      <c r="G70" s="18"/>
      <c r="H70" s="18"/>
      <c r="I70" s="18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8"/>
    </row>
    <row r="71" spans="2:24" ht="43.8" thickBot="1">
      <c r="B71" s="37" t="s">
        <v>112</v>
      </c>
      <c r="C71" s="10" t="s">
        <v>87</v>
      </c>
      <c r="D71" s="10" t="s">
        <v>21</v>
      </c>
      <c r="E71" s="2"/>
      <c r="F71" s="22">
        <v>26</v>
      </c>
      <c r="G71" s="18"/>
      <c r="H71" s="18"/>
      <c r="I71" s="18">
        <v>0.5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8"/>
    </row>
    <row r="72" spans="2:24" ht="43.8" thickBot="1">
      <c r="B72" s="44"/>
      <c r="C72" s="10" t="s">
        <v>88</v>
      </c>
      <c r="D72" s="10" t="s">
        <v>21</v>
      </c>
      <c r="E72" s="2"/>
      <c r="F72" s="22">
        <v>2.944</v>
      </c>
      <c r="G72" s="18"/>
      <c r="H72" s="18"/>
      <c r="I72" s="18">
        <v>0.4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8"/>
    </row>
    <row r="73" spans="2:24" ht="29.4" thickBot="1">
      <c r="B73" s="44"/>
      <c r="C73" s="10" t="s">
        <v>89</v>
      </c>
      <c r="D73" s="10" t="s">
        <v>21</v>
      </c>
      <c r="E73" s="2"/>
      <c r="F73" s="22">
        <v>4.4000000000000004</v>
      </c>
      <c r="G73" s="18"/>
      <c r="H73" s="18"/>
      <c r="I73" s="18">
        <v>0.6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8"/>
    </row>
    <row r="74" spans="2:24" ht="43.8" thickBot="1">
      <c r="B74" s="44"/>
      <c r="C74" s="10" t="s">
        <v>90</v>
      </c>
      <c r="D74" s="10"/>
      <c r="E74" s="2" t="s">
        <v>21</v>
      </c>
      <c r="F74" s="22">
        <v>18.564</v>
      </c>
      <c r="G74" s="18"/>
      <c r="H74" s="18">
        <v>0.5</v>
      </c>
      <c r="I74" s="18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8"/>
    </row>
    <row r="75" spans="2:24" ht="15" thickBot="1">
      <c r="B75" s="44"/>
      <c r="C75" s="10" t="s">
        <v>91</v>
      </c>
      <c r="D75" s="10" t="s">
        <v>21</v>
      </c>
      <c r="E75" s="2"/>
      <c r="F75" s="22">
        <v>1.4359999999999999</v>
      </c>
      <c r="G75" s="18"/>
      <c r="H75" s="18">
        <v>0.4</v>
      </c>
      <c r="I75" s="18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8"/>
    </row>
    <row r="76" spans="2:24" ht="29.4" thickBot="1">
      <c r="B76" s="44"/>
      <c r="C76" s="10" t="s">
        <v>92</v>
      </c>
      <c r="D76" s="10" t="s">
        <v>21</v>
      </c>
      <c r="E76" s="2"/>
      <c r="F76" s="22">
        <v>7.4</v>
      </c>
      <c r="G76" s="18"/>
      <c r="H76" s="18">
        <v>0.3</v>
      </c>
      <c r="I76" s="18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8"/>
    </row>
    <row r="77" spans="2:24" ht="29.4" thickBot="1">
      <c r="B77" s="44"/>
      <c r="C77" s="10" t="s">
        <v>93</v>
      </c>
      <c r="D77" s="10" t="s">
        <v>21</v>
      </c>
      <c r="E77" s="2"/>
      <c r="F77" s="22">
        <v>8.6999999999999993</v>
      </c>
      <c r="G77" s="18"/>
      <c r="H77" s="18">
        <v>0.2</v>
      </c>
      <c r="I77" s="18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8"/>
    </row>
    <row r="78" spans="2:24" ht="29.4" thickBot="1">
      <c r="B78" s="44"/>
      <c r="C78" s="10" t="s">
        <v>94</v>
      </c>
      <c r="D78" s="10" t="s">
        <v>21</v>
      </c>
      <c r="E78" s="2"/>
      <c r="F78" s="22">
        <v>0.56699999999999995</v>
      </c>
      <c r="G78" s="18"/>
      <c r="H78" s="18"/>
      <c r="I78" s="18">
        <v>0.3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8"/>
    </row>
    <row r="79" spans="2:24" ht="29.4" thickBot="1">
      <c r="B79" s="44"/>
      <c r="C79" s="10" t="s">
        <v>95</v>
      </c>
      <c r="D79" s="10" t="s">
        <v>21</v>
      </c>
      <c r="E79" s="2"/>
      <c r="F79" s="22">
        <v>5.0170000000000003</v>
      </c>
      <c r="G79" s="18"/>
      <c r="H79" s="18"/>
      <c r="I79" s="18">
        <v>0.4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8"/>
    </row>
    <row r="80" spans="2:24" ht="29.4" thickBot="1">
      <c r="B80" s="44"/>
      <c r="C80" s="10" t="s">
        <v>96</v>
      </c>
      <c r="D80" s="10" t="s">
        <v>21</v>
      </c>
      <c r="E80" s="2"/>
      <c r="F80" s="22">
        <v>4.0419999999999998</v>
      </c>
      <c r="G80" s="18"/>
      <c r="H80" s="18"/>
      <c r="I80" s="18">
        <v>0.5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8"/>
    </row>
    <row r="81" spans="2:24" ht="43.8" thickBot="1">
      <c r="B81" s="44"/>
      <c r="C81" s="37" t="s">
        <v>97</v>
      </c>
      <c r="D81" s="37" t="s">
        <v>21</v>
      </c>
      <c r="E81" s="2"/>
      <c r="F81" s="22">
        <v>5.5</v>
      </c>
      <c r="G81" s="18"/>
      <c r="H81" s="18"/>
      <c r="I81" s="18">
        <v>0.3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8" t="s">
        <v>828</v>
      </c>
    </row>
    <row r="82" spans="2:24" ht="15" thickBot="1">
      <c r="B82" s="44"/>
      <c r="C82" s="38"/>
      <c r="D82" s="38"/>
      <c r="E82" s="2"/>
      <c r="F82" s="22">
        <f>5.919-F81</f>
        <v>0.41899999999999959</v>
      </c>
      <c r="G82" s="18"/>
      <c r="H82" s="18"/>
      <c r="I82" s="18">
        <v>0.3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8"/>
    </row>
    <row r="83" spans="2:24" ht="15" thickBot="1">
      <c r="B83" s="44"/>
      <c r="C83" s="10" t="s">
        <v>98</v>
      </c>
      <c r="D83" s="10" t="s">
        <v>21</v>
      </c>
      <c r="E83" s="2"/>
      <c r="F83" s="22">
        <v>2.17</v>
      </c>
      <c r="G83" s="18"/>
      <c r="H83" s="18"/>
      <c r="I83" s="18">
        <v>0.5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8"/>
    </row>
    <row r="84" spans="2:24" ht="29.4" thickBot="1">
      <c r="B84" s="44"/>
      <c r="C84" s="10" t="s">
        <v>99</v>
      </c>
      <c r="D84" s="10" t="s">
        <v>21</v>
      </c>
      <c r="E84" s="2"/>
      <c r="F84" s="22">
        <v>1.665</v>
      </c>
      <c r="G84" s="18"/>
      <c r="H84" s="18">
        <v>1</v>
      </c>
      <c r="I84" s="18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8"/>
    </row>
    <row r="85" spans="2:24" ht="29.4" thickBot="1">
      <c r="B85" s="44"/>
      <c r="C85" s="10" t="s">
        <v>100</v>
      </c>
      <c r="D85" s="10" t="s">
        <v>21</v>
      </c>
      <c r="E85" s="2"/>
      <c r="F85" s="22">
        <v>3.2970000000000002</v>
      </c>
      <c r="G85" s="18"/>
      <c r="H85" s="18">
        <v>1</v>
      </c>
      <c r="I85" s="18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8"/>
    </row>
    <row r="86" spans="2:24" ht="29.4" thickBot="1">
      <c r="B86" s="44"/>
      <c r="C86" s="10" t="s">
        <v>101</v>
      </c>
      <c r="D86" s="10" t="s">
        <v>21</v>
      </c>
      <c r="E86" s="2"/>
      <c r="F86" s="22">
        <v>2.1440000000000001</v>
      </c>
      <c r="G86" s="18"/>
      <c r="H86" s="18"/>
      <c r="I86" s="18">
        <v>0.8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8"/>
    </row>
    <row r="87" spans="2:24" ht="29.4" thickBot="1">
      <c r="B87" s="44"/>
      <c r="C87" s="10" t="s">
        <v>102</v>
      </c>
      <c r="D87" s="10" t="s">
        <v>21</v>
      </c>
      <c r="E87" s="2"/>
      <c r="F87" s="22">
        <v>4.82</v>
      </c>
      <c r="G87" s="18"/>
      <c r="H87" s="18"/>
      <c r="I87" s="18">
        <v>0.5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8"/>
    </row>
    <row r="88" spans="2:24" ht="15" thickBot="1">
      <c r="B88" s="44"/>
      <c r="C88" s="10" t="s">
        <v>103</v>
      </c>
      <c r="D88" s="10" t="s">
        <v>21</v>
      </c>
      <c r="E88" s="2"/>
      <c r="F88" s="22">
        <v>3</v>
      </c>
      <c r="G88" s="18"/>
      <c r="H88" s="18"/>
      <c r="I88" s="18">
        <v>0.2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8"/>
    </row>
    <row r="89" spans="2:24" ht="29.4" thickBot="1">
      <c r="B89" s="44"/>
      <c r="C89" s="10" t="s">
        <v>104</v>
      </c>
      <c r="D89" s="10" t="s">
        <v>21</v>
      </c>
      <c r="E89" s="2"/>
      <c r="F89" s="22">
        <v>4.7</v>
      </c>
      <c r="G89" s="18">
        <v>0.8</v>
      </c>
      <c r="H89" s="18"/>
      <c r="I89" s="18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8"/>
    </row>
    <row r="90" spans="2:24" ht="29.4" thickBot="1">
      <c r="B90" s="44"/>
      <c r="C90" s="10" t="s">
        <v>105</v>
      </c>
      <c r="D90" s="10" t="s">
        <v>21</v>
      </c>
      <c r="E90" s="2"/>
      <c r="F90" s="22">
        <v>1.3</v>
      </c>
      <c r="G90" s="18">
        <v>0.7</v>
      </c>
      <c r="H90" s="18"/>
      <c r="I90" s="18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8"/>
    </row>
    <row r="91" spans="2:24" ht="29.4" thickBot="1">
      <c r="B91" s="44"/>
      <c r="C91" s="10" t="s">
        <v>106</v>
      </c>
      <c r="D91" s="10" t="s">
        <v>21</v>
      </c>
      <c r="E91" s="2"/>
      <c r="F91" s="22">
        <v>2.681</v>
      </c>
      <c r="G91" s="18"/>
      <c r="H91" s="18"/>
      <c r="I91" s="18">
        <v>0.1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8"/>
    </row>
    <row r="92" spans="2:24" ht="29.4" thickBot="1">
      <c r="B92" s="44"/>
      <c r="C92" s="10" t="s">
        <v>107</v>
      </c>
      <c r="D92" s="10" t="s">
        <v>21</v>
      </c>
      <c r="E92" s="2"/>
      <c r="F92" s="22">
        <v>1.9419999999999999</v>
      </c>
      <c r="G92" s="18"/>
      <c r="H92" s="18"/>
      <c r="I92" s="18">
        <v>0.5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8"/>
    </row>
    <row r="93" spans="2:24" ht="15" thickBot="1">
      <c r="B93" s="44"/>
      <c r="C93" s="10" t="s">
        <v>108</v>
      </c>
      <c r="D93" s="10" t="s">
        <v>21</v>
      </c>
      <c r="E93" s="2"/>
      <c r="F93" s="22">
        <v>1.292</v>
      </c>
      <c r="G93" s="18"/>
      <c r="H93" s="18"/>
      <c r="I93" s="18">
        <v>0.7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8"/>
    </row>
    <row r="94" spans="2:24" ht="29.4" thickBot="1">
      <c r="B94" s="44"/>
      <c r="C94" s="10" t="s">
        <v>109</v>
      </c>
      <c r="D94" s="10" t="s">
        <v>21</v>
      </c>
      <c r="E94" s="2"/>
      <c r="F94" s="22">
        <v>7.12</v>
      </c>
      <c r="G94" s="18"/>
      <c r="H94" s="18">
        <v>1</v>
      </c>
      <c r="I94" s="18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8"/>
    </row>
    <row r="95" spans="2:24" ht="15" thickBot="1">
      <c r="B95" s="44"/>
      <c r="C95" s="10" t="s">
        <v>110</v>
      </c>
      <c r="D95" s="10" t="s">
        <v>21</v>
      </c>
      <c r="E95" s="2"/>
      <c r="F95" s="22">
        <v>3.847</v>
      </c>
      <c r="G95" s="18"/>
      <c r="H95" s="18"/>
      <c r="I95" s="18">
        <v>0.5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8"/>
    </row>
    <row r="96" spans="2:24" ht="29.4" thickBot="1">
      <c r="B96" s="44"/>
      <c r="C96" s="10" t="s">
        <v>111</v>
      </c>
      <c r="D96" s="10" t="s">
        <v>21</v>
      </c>
      <c r="E96" s="2"/>
      <c r="F96" s="22">
        <v>3.5</v>
      </c>
      <c r="G96" s="18">
        <v>0.8</v>
      </c>
      <c r="H96" s="18"/>
      <c r="I96" s="18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8"/>
    </row>
    <row r="97" spans="2:24" ht="15" thickBot="1">
      <c r="B97" s="44"/>
      <c r="C97" s="10"/>
      <c r="D97" s="10"/>
      <c r="E97" s="2"/>
      <c r="F97" s="22"/>
      <c r="G97" s="18"/>
      <c r="H97" s="18"/>
      <c r="I97" s="18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8"/>
    </row>
    <row r="98" spans="2:24" ht="15" thickBot="1">
      <c r="B98" s="44"/>
      <c r="C98" s="10"/>
      <c r="D98" s="10"/>
      <c r="E98" s="2"/>
      <c r="F98" s="22"/>
      <c r="G98" s="18"/>
      <c r="H98" s="18"/>
      <c r="I98" s="18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8"/>
    </row>
    <row r="99" spans="2:24" ht="15" thickBot="1">
      <c r="B99" s="44"/>
      <c r="C99" s="10"/>
      <c r="D99" s="10"/>
      <c r="E99" s="2"/>
      <c r="F99" s="22"/>
      <c r="G99" s="18"/>
      <c r="H99" s="18"/>
      <c r="I99" s="18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8"/>
    </row>
    <row r="100" spans="2:24" ht="15" thickBot="1">
      <c r="B100" s="44"/>
      <c r="C100" s="10"/>
      <c r="D100" s="10"/>
      <c r="E100" s="2"/>
      <c r="F100" s="22"/>
      <c r="G100" s="18"/>
      <c r="H100" s="18"/>
      <c r="I100" s="18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8"/>
    </row>
    <row r="101" spans="2:24" ht="15" thickBot="1">
      <c r="B101" s="44"/>
      <c r="C101" s="10"/>
      <c r="D101" s="10"/>
      <c r="E101" s="2"/>
      <c r="F101" s="22"/>
      <c r="G101" s="18"/>
      <c r="H101" s="18"/>
      <c r="I101" s="18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8"/>
    </row>
    <row r="102" spans="2:24" ht="15" thickBot="1">
      <c r="B102" s="44"/>
      <c r="C102" s="10"/>
      <c r="D102" s="10"/>
      <c r="E102" s="2"/>
      <c r="F102" s="22"/>
      <c r="G102" s="18"/>
      <c r="H102" s="18"/>
      <c r="I102" s="18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8"/>
    </row>
    <row r="103" spans="2:24" ht="15" thickBot="1">
      <c r="B103" s="38"/>
      <c r="C103" s="10"/>
      <c r="D103" s="10"/>
      <c r="E103" s="2"/>
      <c r="F103" s="22"/>
      <c r="G103" s="18"/>
      <c r="H103" s="18"/>
      <c r="I103" s="18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8"/>
    </row>
    <row r="104" spans="2:24" ht="15" thickBot="1">
      <c r="B104" s="37" t="s">
        <v>136</v>
      </c>
      <c r="C104" s="10" t="s">
        <v>113</v>
      </c>
      <c r="D104" s="10"/>
      <c r="E104" s="2" t="s">
        <v>21</v>
      </c>
      <c r="F104" s="22">
        <v>8</v>
      </c>
      <c r="G104" s="18"/>
      <c r="H104" s="18"/>
      <c r="I104" s="18">
        <v>0.4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8"/>
    </row>
    <row r="105" spans="2:24" ht="43.8" thickBot="1">
      <c r="B105" s="44"/>
      <c r="C105" s="10" t="s">
        <v>114</v>
      </c>
      <c r="D105" s="10" t="s">
        <v>21</v>
      </c>
      <c r="E105" s="2"/>
      <c r="F105" s="22">
        <v>9.5</v>
      </c>
      <c r="G105" s="18"/>
      <c r="H105" s="18"/>
      <c r="I105" s="18">
        <v>0.4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8"/>
    </row>
    <row r="106" spans="2:24" ht="29.4" thickBot="1">
      <c r="B106" s="44"/>
      <c r="C106" s="10" t="s">
        <v>115</v>
      </c>
      <c r="D106" s="10" t="s">
        <v>21</v>
      </c>
      <c r="E106" s="2"/>
      <c r="F106" s="22">
        <v>20</v>
      </c>
      <c r="G106" s="18"/>
      <c r="H106" s="18"/>
      <c r="I106" s="18">
        <v>0.4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8"/>
    </row>
    <row r="107" spans="2:24" ht="15" thickBot="1">
      <c r="B107" s="44"/>
      <c r="C107" s="10" t="s">
        <v>116</v>
      </c>
      <c r="D107" s="10" t="s">
        <v>21</v>
      </c>
      <c r="E107" s="2"/>
      <c r="F107" s="22" t="s">
        <v>137</v>
      </c>
      <c r="G107" s="18"/>
      <c r="H107" s="18"/>
      <c r="I107" s="18">
        <v>0.4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8"/>
    </row>
    <row r="108" spans="2:24" ht="29.4" thickBot="1">
      <c r="B108" s="44"/>
      <c r="C108" s="10" t="s">
        <v>117</v>
      </c>
      <c r="D108" s="10" t="s">
        <v>21</v>
      </c>
      <c r="E108" s="2"/>
      <c r="F108" s="22">
        <v>0.8</v>
      </c>
      <c r="G108" s="18"/>
      <c r="H108" s="18"/>
      <c r="I108" s="18">
        <v>0.4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8"/>
    </row>
    <row r="109" spans="2:24" ht="15" thickBot="1">
      <c r="B109" s="44"/>
      <c r="C109" s="10" t="s">
        <v>118</v>
      </c>
      <c r="D109" s="10" t="s">
        <v>21</v>
      </c>
      <c r="E109" s="2"/>
      <c r="F109" s="22">
        <v>5.2</v>
      </c>
      <c r="G109" s="18"/>
      <c r="H109" s="18"/>
      <c r="I109" s="18">
        <v>0.4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8"/>
    </row>
    <row r="110" spans="2:24" ht="15" thickBot="1">
      <c r="B110" s="44"/>
      <c r="C110" s="10" t="s">
        <v>119</v>
      </c>
      <c r="D110" s="10" t="s">
        <v>21</v>
      </c>
      <c r="E110" s="2"/>
      <c r="F110" s="22">
        <v>5.3</v>
      </c>
      <c r="G110" s="18"/>
      <c r="H110" s="18"/>
      <c r="I110" s="18">
        <v>0.4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8"/>
    </row>
    <row r="111" spans="2:24" ht="15" thickBot="1">
      <c r="B111" s="44"/>
      <c r="C111" s="10" t="s">
        <v>120</v>
      </c>
      <c r="D111" s="10" t="s">
        <v>21</v>
      </c>
      <c r="E111" s="2"/>
      <c r="F111" s="22">
        <v>2.2349999999999999</v>
      </c>
      <c r="G111" s="18"/>
      <c r="H111" s="18"/>
      <c r="I111" s="18">
        <v>0.4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8"/>
    </row>
    <row r="112" spans="2:24" ht="15" thickBot="1">
      <c r="B112" s="44"/>
      <c r="C112" s="10" t="s">
        <v>121</v>
      </c>
      <c r="D112" s="10" t="s">
        <v>21</v>
      </c>
      <c r="E112" s="2"/>
      <c r="F112" s="22">
        <v>3.5</v>
      </c>
      <c r="G112" s="18"/>
      <c r="H112" s="18"/>
      <c r="I112" s="18">
        <v>0.4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8"/>
    </row>
    <row r="113" spans="2:24" ht="43.8" thickBot="1">
      <c r="B113" s="44"/>
      <c r="C113" s="10" t="s">
        <v>122</v>
      </c>
      <c r="D113" s="10" t="s">
        <v>21</v>
      </c>
      <c r="E113" s="2"/>
      <c r="F113" s="22">
        <v>1</v>
      </c>
      <c r="G113" s="18"/>
      <c r="H113" s="18">
        <v>0.5</v>
      </c>
      <c r="I113" s="18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8"/>
    </row>
    <row r="114" spans="2:24" ht="29.4" thickBot="1">
      <c r="B114" s="44"/>
      <c r="C114" s="10" t="s">
        <v>123</v>
      </c>
      <c r="D114" s="10" t="s">
        <v>21</v>
      </c>
      <c r="E114" s="2"/>
      <c r="F114" s="22">
        <v>7</v>
      </c>
      <c r="G114" s="18"/>
      <c r="H114" s="18"/>
      <c r="I114" s="18">
        <v>0.6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8"/>
    </row>
    <row r="115" spans="2:24" ht="29.4" thickBot="1">
      <c r="B115" s="44"/>
      <c r="C115" s="10" t="s">
        <v>124</v>
      </c>
      <c r="D115" s="10" t="s">
        <v>21</v>
      </c>
      <c r="E115" s="2"/>
      <c r="F115" s="22">
        <v>5.5</v>
      </c>
      <c r="G115" s="18"/>
      <c r="H115" s="18"/>
      <c r="I115" s="18">
        <v>0.6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8"/>
    </row>
    <row r="116" spans="2:24" ht="29.4" thickBot="1">
      <c r="B116" s="44"/>
      <c r="C116" s="10" t="s">
        <v>125</v>
      </c>
      <c r="D116" s="10" t="s">
        <v>21</v>
      </c>
      <c r="E116" s="2"/>
      <c r="F116" s="22">
        <v>7</v>
      </c>
      <c r="G116" s="18"/>
      <c r="H116" s="18"/>
      <c r="I116" s="18">
        <v>0.6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8"/>
    </row>
    <row r="117" spans="2:24" ht="29.4" thickBot="1">
      <c r="B117" s="44"/>
      <c r="C117" s="10" t="s">
        <v>126</v>
      </c>
      <c r="D117" s="10" t="s">
        <v>21</v>
      </c>
      <c r="E117" s="2"/>
      <c r="F117" s="22">
        <v>11.6</v>
      </c>
      <c r="G117" s="18"/>
      <c r="H117" s="18"/>
      <c r="I117" s="18">
        <v>0.6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8"/>
    </row>
    <row r="118" spans="2:24" ht="15" thickBot="1">
      <c r="B118" s="44"/>
      <c r="C118" s="10" t="s">
        <v>127</v>
      </c>
      <c r="D118" s="10" t="s">
        <v>21</v>
      </c>
      <c r="E118" s="2"/>
      <c r="F118" s="22">
        <v>1.35</v>
      </c>
      <c r="G118" s="18"/>
      <c r="H118" s="18"/>
      <c r="I118" s="18">
        <v>0.6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8"/>
    </row>
    <row r="119" spans="2:24" ht="29.4" thickBot="1">
      <c r="B119" s="44"/>
      <c r="C119" s="10" t="s">
        <v>128</v>
      </c>
      <c r="D119" s="10" t="s">
        <v>21</v>
      </c>
      <c r="E119" s="2"/>
      <c r="F119" s="22">
        <v>3.2</v>
      </c>
      <c r="G119" s="18"/>
      <c r="H119" s="18"/>
      <c r="I119" s="18">
        <v>0.6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8"/>
    </row>
    <row r="120" spans="2:24" ht="15" thickBot="1">
      <c r="B120" s="44"/>
      <c r="C120" s="10" t="s">
        <v>129</v>
      </c>
      <c r="D120" s="10"/>
      <c r="E120" s="2" t="s">
        <v>21</v>
      </c>
      <c r="F120" s="22">
        <v>6.7530000000000001</v>
      </c>
      <c r="G120" s="18"/>
      <c r="H120" s="18"/>
      <c r="I120" s="18">
        <v>0.6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8"/>
    </row>
    <row r="121" spans="2:24" ht="15" thickBot="1">
      <c r="B121" s="44"/>
      <c r="C121" s="10" t="s">
        <v>130</v>
      </c>
      <c r="D121" s="10" t="s">
        <v>21</v>
      </c>
      <c r="E121" s="2"/>
      <c r="F121" s="22">
        <v>1.2</v>
      </c>
      <c r="G121" s="18"/>
      <c r="H121" s="18"/>
      <c r="I121" s="18">
        <v>0.6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8"/>
    </row>
    <row r="122" spans="2:24" ht="29.4" thickBot="1">
      <c r="B122" s="44"/>
      <c r="C122" s="10" t="s">
        <v>131</v>
      </c>
      <c r="D122" s="10" t="s">
        <v>21</v>
      </c>
      <c r="E122" s="2"/>
      <c r="F122" s="22">
        <v>3.5</v>
      </c>
      <c r="G122" s="18"/>
      <c r="H122" s="18"/>
      <c r="I122" s="18">
        <v>0.6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8"/>
    </row>
    <row r="123" spans="2:24" ht="43.8" thickBot="1">
      <c r="B123" s="44"/>
      <c r="C123" s="10" t="s">
        <v>132</v>
      </c>
      <c r="D123" s="10" t="s">
        <v>21</v>
      </c>
      <c r="E123" s="2"/>
      <c r="F123" s="22">
        <v>3.5</v>
      </c>
      <c r="G123" s="18"/>
      <c r="H123" s="18"/>
      <c r="I123" s="18">
        <v>0.6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8"/>
    </row>
    <row r="124" spans="2:24" ht="29.4" thickBot="1">
      <c r="B124" s="44"/>
      <c r="C124" s="10" t="s">
        <v>133</v>
      </c>
      <c r="D124" s="10" t="s">
        <v>21</v>
      </c>
      <c r="E124" s="2"/>
      <c r="F124" s="2">
        <v>7.5</v>
      </c>
      <c r="G124" s="18"/>
      <c r="H124" s="18"/>
      <c r="I124" s="18">
        <v>0.6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8"/>
    </row>
    <row r="125" spans="2:24" ht="29.4" thickBot="1">
      <c r="B125" s="44"/>
      <c r="C125" s="10" t="s">
        <v>134</v>
      </c>
      <c r="D125" s="10" t="s">
        <v>21</v>
      </c>
      <c r="E125" s="2"/>
      <c r="F125" s="2">
        <v>7.8</v>
      </c>
      <c r="G125" s="18"/>
      <c r="H125" s="18"/>
      <c r="I125" s="18">
        <v>0.6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8"/>
    </row>
    <row r="126" spans="2:24" ht="15" thickBot="1">
      <c r="B126" s="44"/>
      <c r="C126" s="10" t="s">
        <v>135</v>
      </c>
      <c r="D126" s="10" t="s">
        <v>21</v>
      </c>
      <c r="E126" s="2"/>
      <c r="F126" s="2">
        <v>5</v>
      </c>
      <c r="G126" s="18"/>
      <c r="H126" s="18"/>
      <c r="I126" s="18">
        <v>0.6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8"/>
    </row>
    <row r="127" spans="2:24" ht="15" thickBot="1">
      <c r="B127" s="6"/>
      <c r="C127" s="24"/>
      <c r="D127" s="10"/>
      <c r="E127" s="2"/>
      <c r="F127" s="2"/>
      <c r="G127" s="18"/>
      <c r="H127" s="18"/>
      <c r="I127" s="18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8"/>
    </row>
    <row r="128" spans="2:24" ht="29.4" thickBot="1">
      <c r="B128" s="37" t="s">
        <v>213</v>
      </c>
      <c r="C128" s="25" t="s">
        <v>138</v>
      </c>
      <c r="D128" s="10" t="s">
        <v>21</v>
      </c>
      <c r="E128" s="2"/>
      <c r="F128" s="2">
        <v>14.9</v>
      </c>
      <c r="G128" s="18"/>
      <c r="H128" s="18">
        <v>1</v>
      </c>
      <c r="I128" s="18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8"/>
    </row>
    <row r="129" spans="2:24" ht="43.8" thickBot="1">
      <c r="B129" s="44"/>
      <c r="C129" s="25" t="s">
        <v>139</v>
      </c>
      <c r="D129" s="10" t="s">
        <v>21</v>
      </c>
      <c r="E129" s="2"/>
      <c r="F129" s="2">
        <v>1.4</v>
      </c>
      <c r="G129" s="18"/>
      <c r="H129" s="18"/>
      <c r="I129" s="18">
        <v>0.5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8"/>
    </row>
    <row r="130" spans="2:24" ht="29.4" thickBot="1">
      <c r="B130" s="44"/>
      <c r="C130" s="25" t="s">
        <v>140</v>
      </c>
      <c r="D130" s="10" t="s">
        <v>21</v>
      </c>
      <c r="E130" s="2"/>
      <c r="F130" s="2">
        <v>11</v>
      </c>
      <c r="G130" s="18"/>
      <c r="H130" s="18"/>
      <c r="I130" s="18">
        <v>0.6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8"/>
    </row>
    <row r="131" spans="2:24" ht="58.2" thickBot="1">
      <c r="B131" s="44"/>
      <c r="C131" s="25" t="s">
        <v>141</v>
      </c>
      <c r="D131" s="10" t="s">
        <v>21</v>
      </c>
      <c r="E131" s="2"/>
      <c r="F131" s="2">
        <v>1.35</v>
      </c>
      <c r="G131" s="18"/>
      <c r="H131" s="18"/>
      <c r="I131" s="18">
        <v>0.6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8"/>
    </row>
    <row r="132" spans="2:24" ht="29.4" thickBot="1">
      <c r="B132" s="44"/>
      <c r="C132" s="25" t="s">
        <v>142</v>
      </c>
      <c r="D132" s="10" t="s">
        <v>21</v>
      </c>
      <c r="E132" s="2"/>
      <c r="F132" s="2">
        <v>5</v>
      </c>
      <c r="G132" s="18"/>
      <c r="H132" s="18">
        <v>0.5</v>
      </c>
      <c r="I132" s="18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8"/>
    </row>
    <row r="133" spans="2:24" ht="15" thickBot="1">
      <c r="B133" s="44"/>
      <c r="C133" s="25" t="s">
        <v>143</v>
      </c>
      <c r="D133" s="10" t="s">
        <v>21</v>
      </c>
      <c r="E133" s="2"/>
      <c r="F133" s="2">
        <v>9</v>
      </c>
      <c r="G133" s="18"/>
      <c r="H133" s="18"/>
      <c r="I133" s="18">
        <v>0.2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8"/>
    </row>
    <row r="134" spans="2:24" ht="43.8" thickBot="1">
      <c r="B134" s="44"/>
      <c r="C134" s="25" t="s">
        <v>144</v>
      </c>
      <c r="D134" s="10" t="s">
        <v>21</v>
      </c>
      <c r="E134" s="2"/>
      <c r="F134" s="2">
        <v>6.57</v>
      </c>
      <c r="G134" s="18"/>
      <c r="H134" s="18">
        <v>0.4</v>
      </c>
      <c r="I134" s="18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8"/>
    </row>
    <row r="135" spans="2:24" ht="29.4" thickBot="1">
      <c r="B135" s="44"/>
      <c r="C135" s="25" t="s">
        <v>145</v>
      </c>
      <c r="D135" s="10" t="s">
        <v>21</v>
      </c>
      <c r="E135" s="2"/>
      <c r="F135" s="2">
        <v>2.29</v>
      </c>
      <c r="G135" s="18"/>
      <c r="H135" s="18"/>
      <c r="I135" s="18">
        <v>0.4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8"/>
    </row>
    <row r="136" spans="2:24" ht="58.2" thickBot="1">
      <c r="B136" s="44"/>
      <c r="C136" s="25" t="s">
        <v>146</v>
      </c>
      <c r="D136" s="10"/>
      <c r="E136" s="2" t="s">
        <v>21</v>
      </c>
      <c r="F136" s="2">
        <v>2.06</v>
      </c>
      <c r="G136" s="18"/>
      <c r="H136" s="18">
        <v>0.8</v>
      </c>
      <c r="I136" s="18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8"/>
    </row>
    <row r="137" spans="2:24" ht="15" thickBot="1">
      <c r="B137" s="44"/>
      <c r="C137" s="25" t="s">
        <v>147</v>
      </c>
      <c r="D137" s="10" t="s">
        <v>21</v>
      </c>
      <c r="E137" s="2"/>
      <c r="F137" s="2">
        <v>5.28</v>
      </c>
      <c r="G137" s="18"/>
      <c r="H137" s="18"/>
      <c r="I137" s="18">
        <v>0.7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8"/>
    </row>
    <row r="138" spans="2:24" ht="58.2" thickBot="1">
      <c r="B138" s="44"/>
      <c r="C138" s="25" t="s">
        <v>148</v>
      </c>
      <c r="D138" s="10" t="s">
        <v>21</v>
      </c>
      <c r="E138" s="2"/>
      <c r="F138" s="2">
        <v>0.45</v>
      </c>
      <c r="G138" s="18"/>
      <c r="H138" s="18"/>
      <c r="I138" s="18">
        <v>0.7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8"/>
    </row>
    <row r="139" spans="2:24" ht="15" thickBot="1">
      <c r="B139" s="44"/>
      <c r="C139" s="25" t="s">
        <v>149</v>
      </c>
      <c r="D139" s="10" t="s">
        <v>21</v>
      </c>
      <c r="E139" s="2"/>
      <c r="F139" s="2">
        <v>4.4800000000000004</v>
      </c>
      <c r="G139" s="18"/>
      <c r="H139" s="18">
        <v>0.6</v>
      </c>
      <c r="I139" s="18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8"/>
    </row>
    <row r="140" spans="2:24" ht="29.4" thickBot="1">
      <c r="B140" s="44"/>
      <c r="C140" s="25" t="s">
        <v>150</v>
      </c>
      <c r="D140" s="10" t="s">
        <v>21</v>
      </c>
      <c r="E140" s="2"/>
      <c r="F140" s="2">
        <v>8.1999999999999993</v>
      </c>
      <c r="G140" s="18"/>
      <c r="H140" s="18"/>
      <c r="I140" s="18">
        <v>1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8"/>
    </row>
    <row r="141" spans="2:24" ht="29.4" thickBot="1">
      <c r="B141" s="44"/>
      <c r="C141" s="25" t="s">
        <v>151</v>
      </c>
      <c r="D141" s="10" t="s">
        <v>21</v>
      </c>
      <c r="E141" s="2"/>
      <c r="F141" s="2">
        <v>10.53</v>
      </c>
      <c r="G141" s="18">
        <v>0.5</v>
      </c>
      <c r="H141" s="18"/>
      <c r="I141" s="18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8"/>
    </row>
    <row r="142" spans="2:24" ht="15" thickBot="1">
      <c r="B142" s="44"/>
      <c r="C142" s="25" t="s">
        <v>152</v>
      </c>
      <c r="D142" s="10" t="s">
        <v>21</v>
      </c>
      <c r="E142" s="2"/>
      <c r="F142" s="2">
        <v>3.2</v>
      </c>
      <c r="G142" s="18">
        <v>0.5</v>
      </c>
      <c r="H142" s="18"/>
      <c r="I142" s="18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8"/>
    </row>
    <row r="143" spans="2:24" ht="29.4" thickBot="1">
      <c r="B143" s="44"/>
      <c r="C143" s="25" t="s">
        <v>153</v>
      </c>
      <c r="D143" s="10"/>
      <c r="E143" s="2"/>
      <c r="F143" s="2">
        <v>4.5599999999999996</v>
      </c>
      <c r="G143" s="18"/>
      <c r="H143" s="18">
        <v>1</v>
      </c>
      <c r="I143" s="18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8"/>
    </row>
    <row r="144" spans="2:24" ht="29.4" thickBot="1">
      <c r="B144" s="44"/>
      <c r="C144" s="25" t="s">
        <v>154</v>
      </c>
      <c r="D144" s="10" t="s">
        <v>21</v>
      </c>
      <c r="E144" s="2"/>
      <c r="F144" s="2">
        <v>1.93</v>
      </c>
      <c r="G144" s="18"/>
      <c r="H144" s="18">
        <v>1</v>
      </c>
      <c r="I144" s="18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8"/>
    </row>
    <row r="145" spans="2:24" ht="29.4" thickBot="1">
      <c r="B145" s="44"/>
      <c r="C145" s="25" t="s">
        <v>155</v>
      </c>
      <c r="D145" s="10" t="s">
        <v>21</v>
      </c>
      <c r="E145" s="2"/>
      <c r="F145" s="2">
        <v>1.08</v>
      </c>
      <c r="G145" s="18"/>
      <c r="H145" s="18">
        <v>1</v>
      </c>
      <c r="I145" s="18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8"/>
    </row>
    <row r="146" spans="2:24" ht="15" thickBot="1">
      <c r="B146" s="44"/>
      <c r="C146" s="25" t="s">
        <v>156</v>
      </c>
      <c r="D146" s="10" t="s">
        <v>21</v>
      </c>
      <c r="E146" s="2"/>
      <c r="F146" s="2">
        <v>0.64</v>
      </c>
      <c r="G146" s="18"/>
      <c r="H146" s="18"/>
      <c r="I146" s="18">
        <v>0.6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8"/>
    </row>
    <row r="147" spans="2:24" ht="29.4" thickBot="1">
      <c r="B147" s="44"/>
      <c r="C147" s="25" t="s">
        <v>157</v>
      </c>
      <c r="D147" s="10" t="s">
        <v>21</v>
      </c>
      <c r="E147" s="2"/>
      <c r="F147" s="2">
        <v>1.84</v>
      </c>
      <c r="G147" s="18"/>
      <c r="H147" s="18"/>
      <c r="I147" s="18">
        <v>0.6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 t="s">
        <v>20</v>
      </c>
      <c r="V147" s="27">
        <v>395302189</v>
      </c>
      <c r="W147" s="8">
        <v>1</v>
      </c>
      <c r="X147" s="8"/>
    </row>
    <row r="148" spans="2:24" ht="29.4" thickBot="1">
      <c r="B148" s="44"/>
      <c r="C148" s="25" t="s">
        <v>158</v>
      </c>
      <c r="D148" s="10" t="s">
        <v>21</v>
      </c>
      <c r="E148" s="2"/>
      <c r="F148" s="2">
        <v>7.45</v>
      </c>
      <c r="G148" s="18"/>
      <c r="H148" s="18">
        <v>1</v>
      </c>
      <c r="I148" s="18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8"/>
    </row>
    <row r="149" spans="2:24" ht="29.4" thickBot="1">
      <c r="B149" s="44"/>
      <c r="C149" s="25" t="s">
        <v>159</v>
      </c>
      <c r="D149" s="10" t="s">
        <v>21</v>
      </c>
      <c r="E149" s="2"/>
      <c r="F149" s="2">
        <v>2.64</v>
      </c>
      <c r="G149" s="18">
        <v>0.5</v>
      </c>
      <c r="H149" s="18"/>
      <c r="I149" s="18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8"/>
    </row>
    <row r="150" spans="2:24" ht="15" thickBot="1">
      <c r="B150" s="44"/>
      <c r="C150" s="25" t="s">
        <v>160</v>
      </c>
      <c r="D150" s="10" t="s">
        <v>21</v>
      </c>
      <c r="E150" s="2"/>
      <c r="F150" s="2">
        <v>4.3</v>
      </c>
      <c r="G150" s="18"/>
      <c r="H150" s="18">
        <v>1</v>
      </c>
      <c r="I150" s="18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8"/>
    </row>
    <row r="151" spans="2:24" ht="15" thickBot="1">
      <c r="B151" s="44"/>
      <c r="C151" s="25" t="s">
        <v>161</v>
      </c>
      <c r="D151" s="10" t="s">
        <v>21</v>
      </c>
      <c r="E151" s="2"/>
      <c r="F151" s="2">
        <v>4.38</v>
      </c>
      <c r="G151" s="18"/>
      <c r="H151" s="18">
        <v>1</v>
      </c>
      <c r="I151" s="18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8"/>
    </row>
    <row r="152" spans="2:24" ht="15" thickBot="1">
      <c r="B152" s="44"/>
      <c r="C152" s="25" t="s">
        <v>162</v>
      </c>
      <c r="D152" s="10" t="s">
        <v>21</v>
      </c>
      <c r="E152" s="2"/>
      <c r="F152" s="2">
        <v>1.89</v>
      </c>
      <c r="G152" s="18"/>
      <c r="H152" s="18">
        <v>1</v>
      </c>
      <c r="I152" s="18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8"/>
    </row>
    <row r="153" spans="2:24" ht="15" thickBot="1">
      <c r="B153" s="44"/>
      <c r="C153" s="25" t="s">
        <v>163</v>
      </c>
      <c r="D153" s="10" t="s">
        <v>21</v>
      </c>
      <c r="E153" s="2"/>
      <c r="F153" s="2">
        <v>2.6</v>
      </c>
      <c r="G153" s="18"/>
      <c r="H153" s="18">
        <v>1</v>
      </c>
      <c r="I153" s="18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8"/>
    </row>
    <row r="154" spans="2:24" ht="29.4" thickBot="1">
      <c r="B154" s="44"/>
      <c r="C154" s="25" t="s">
        <v>164</v>
      </c>
      <c r="D154" s="10" t="s">
        <v>21</v>
      </c>
      <c r="E154" s="2"/>
      <c r="F154" s="2">
        <v>3.62</v>
      </c>
      <c r="G154" s="18"/>
      <c r="H154" s="18"/>
      <c r="I154" s="18">
        <v>0.4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8"/>
    </row>
    <row r="155" spans="2:24" ht="29.4" thickBot="1">
      <c r="B155" s="44"/>
      <c r="C155" s="25" t="s">
        <v>165</v>
      </c>
      <c r="D155" s="10" t="s">
        <v>21</v>
      </c>
      <c r="E155" s="2"/>
      <c r="F155" s="2">
        <v>2.82</v>
      </c>
      <c r="G155" s="18"/>
      <c r="H155" s="18"/>
      <c r="I155" s="18">
        <v>0.4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8"/>
    </row>
    <row r="156" spans="2:24" ht="58.2" thickBot="1">
      <c r="B156" s="44"/>
      <c r="C156" s="25" t="s">
        <v>166</v>
      </c>
      <c r="D156" s="10" t="s">
        <v>21</v>
      </c>
      <c r="E156" s="2"/>
      <c r="F156" s="2">
        <v>33.909999999999997</v>
      </c>
      <c r="G156" s="18"/>
      <c r="H156" s="18">
        <v>1</v>
      </c>
      <c r="I156" s="18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8"/>
    </row>
    <row r="157" spans="2:24" ht="58.2" thickBot="1">
      <c r="B157" s="44"/>
      <c r="C157" s="25" t="s">
        <v>167</v>
      </c>
      <c r="D157" s="10" t="s">
        <v>21</v>
      </c>
      <c r="E157" s="2"/>
      <c r="F157" s="2">
        <v>7.91</v>
      </c>
      <c r="G157" s="18"/>
      <c r="H157" s="18">
        <v>1</v>
      </c>
      <c r="I157" s="18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8"/>
    </row>
    <row r="158" spans="2:24" ht="29.4" thickBot="1">
      <c r="B158" s="44"/>
      <c r="C158" s="25" t="s">
        <v>168</v>
      </c>
      <c r="D158" s="10" t="s">
        <v>21</v>
      </c>
      <c r="E158" s="2"/>
      <c r="F158" s="2">
        <v>11.94</v>
      </c>
      <c r="G158" s="18"/>
      <c r="H158" s="18"/>
      <c r="I158" s="18">
        <v>0.6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8"/>
    </row>
    <row r="159" spans="2:24" ht="29.4" thickBot="1">
      <c r="B159" s="44"/>
      <c r="C159" s="25" t="s">
        <v>169</v>
      </c>
      <c r="D159" s="10" t="s">
        <v>21</v>
      </c>
      <c r="E159" s="2"/>
      <c r="F159" s="2">
        <v>2.87</v>
      </c>
      <c r="G159" s="18"/>
      <c r="H159" s="18"/>
      <c r="I159" s="18">
        <v>0.6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8"/>
    </row>
    <row r="160" spans="2:24" ht="29.4" thickBot="1">
      <c r="B160" s="44"/>
      <c r="C160" s="25" t="s">
        <v>170</v>
      </c>
      <c r="D160" s="10" t="s">
        <v>21</v>
      </c>
      <c r="E160" s="2"/>
      <c r="F160" s="2">
        <v>5.0599999999999996</v>
      </c>
      <c r="G160" s="18"/>
      <c r="H160" s="18">
        <v>1</v>
      </c>
      <c r="I160" s="18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8"/>
    </row>
    <row r="161" spans="2:24" ht="29.4" thickBot="1">
      <c r="B161" s="44"/>
      <c r="C161" s="25" t="s">
        <v>171</v>
      </c>
      <c r="D161" s="10" t="s">
        <v>21</v>
      </c>
      <c r="E161" s="2"/>
      <c r="F161" s="2">
        <v>5.0199999999999996</v>
      </c>
      <c r="G161" s="18"/>
      <c r="H161" s="18">
        <v>1</v>
      </c>
      <c r="I161" s="18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8"/>
    </row>
    <row r="162" spans="2:24" ht="43.8" thickBot="1">
      <c r="B162" s="44"/>
      <c r="C162" s="25" t="s">
        <v>172</v>
      </c>
      <c r="D162" s="10" t="s">
        <v>21</v>
      </c>
      <c r="E162" s="2"/>
      <c r="F162" s="2">
        <v>3.58</v>
      </c>
      <c r="G162" s="18"/>
      <c r="H162" s="18">
        <v>1</v>
      </c>
      <c r="I162" s="18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8"/>
    </row>
    <row r="163" spans="2:24" ht="29.4" thickBot="1">
      <c r="B163" s="44"/>
      <c r="C163" s="25" t="s">
        <v>173</v>
      </c>
      <c r="D163" s="10" t="s">
        <v>21</v>
      </c>
      <c r="E163" s="2"/>
      <c r="F163" s="2">
        <v>6.1</v>
      </c>
      <c r="G163" s="18"/>
      <c r="H163" s="18">
        <v>1</v>
      </c>
      <c r="I163" s="18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8"/>
    </row>
    <row r="164" spans="2:24" ht="43.8" thickBot="1">
      <c r="B164" s="44"/>
      <c r="C164" s="25" t="s">
        <v>174</v>
      </c>
      <c r="D164" s="10" t="s">
        <v>21</v>
      </c>
      <c r="E164" s="2"/>
      <c r="F164" s="2">
        <v>3.83</v>
      </c>
      <c r="G164" s="18"/>
      <c r="H164" s="18">
        <v>1</v>
      </c>
      <c r="I164" s="18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8"/>
    </row>
    <row r="165" spans="2:24" ht="15" thickBot="1">
      <c r="B165" s="44"/>
      <c r="C165" s="25" t="s">
        <v>175</v>
      </c>
      <c r="D165" s="10" t="s">
        <v>21</v>
      </c>
      <c r="E165" s="2"/>
      <c r="F165" s="2">
        <v>17.79</v>
      </c>
      <c r="G165" s="18"/>
      <c r="H165" s="18">
        <v>1</v>
      </c>
      <c r="I165" s="18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8"/>
    </row>
    <row r="166" spans="2:24" ht="15" thickBot="1">
      <c r="B166" s="44"/>
      <c r="C166" s="25" t="s">
        <v>176</v>
      </c>
      <c r="D166" s="10" t="s">
        <v>21</v>
      </c>
      <c r="E166" s="2"/>
      <c r="F166" s="2">
        <v>4.01</v>
      </c>
      <c r="G166" s="18"/>
      <c r="H166" s="18">
        <v>1</v>
      </c>
      <c r="I166" s="18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8"/>
    </row>
    <row r="167" spans="2:24" ht="15" thickBot="1">
      <c r="B167" s="44"/>
      <c r="C167" s="25" t="s">
        <v>177</v>
      </c>
      <c r="D167" s="10" t="s">
        <v>21</v>
      </c>
      <c r="E167" s="2"/>
      <c r="F167" s="2">
        <v>4.2</v>
      </c>
      <c r="G167" s="18"/>
      <c r="H167" s="18"/>
      <c r="I167" s="18">
        <v>0.7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8"/>
    </row>
    <row r="168" spans="2:24" ht="29.4" thickBot="1">
      <c r="B168" s="44"/>
      <c r="C168" s="25" t="s">
        <v>178</v>
      </c>
      <c r="D168" s="10" t="s">
        <v>21</v>
      </c>
      <c r="E168" s="2"/>
      <c r="F168" s="2">
        <v>1.22</v>
      </c>
      <c r="G168" s="18"/>
      <c r="H168" s="18">
        <v>1</v>
      </c>
      <c r="I168" s="18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8"/>
    </row>
    <row r="169" spans="2:24" ht="58.2" thickBot="1">
      <c r="B169" s="44"/>
      <c r="C169" s="25" t="s">
        <v>179</v>
      </c>
      <c r="D169" s="10" t="s">
        <v>21</v>
      </c>
      <c r="E169" s="2"/>
      <c r="F169" s="2">
        <v>1.27</v>
      </c>
      <c r="G169" s="18"/>
      <c r="H169" s="18"/>
      <c r="I169" s="18">
        <v>0.4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8"/>
    </row>
    <row r="170" spans="2:24" ht="58.2" thickBot="1">
      <c r="B170" s="44"/>
      <c r="C170" s="25" t="s">
        <v>180</v>
      </c>
      <c r="D170" s="10" t="s">
        <v>21</v>
      </c>
      <c r="E170" s="2"/>
      <c r="F170" s="2">
        <v>2.83</v>
      </c>
      <c r="G170" s="18">
        <v>0.5</v>
      </c>
      <c r="H170" s="18"/>
      <c r="I170" s="18"/>
      <c r="J170" s="18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8"/>
    </row>
    <row r="171" spans="2:24" ht="29.4" thickBot="1">
      <c r="B171" s="44"/>
      <c r="C171" s="25" t="s">
        <v>181</v>
      </c>
      <c r="D171" s="10" t="s">
        <v>21</v>
      </c>
      <c r="E171" s="2"/>
      <c r="F171" s="2">
        <v>1.53</v>
      </c>
      <c r="G171" s="18"/>
      <c r="H171" s="18">
        <v>0.6</v>
      </c>
      <c r="I171" s="18"/>
      <c r="J171" s="18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8"/>
    </row>
    <row r="172" spans="2:24" ht="15" thickBot="1">
      <c r="B172" s="44"/>
      <c r="C172" s="25" t="s">
        <v>182</v>
      </c>
      <c r="D172" s="10" t="s">
        <v>21</v>
      </c>
      <c r="E172" s="2"/>
      <c r="F172" s="2">
        <v>2.09</v>
      </c>
      <c r="G172" s="18"/>
      <c r="H172" s="18">
        <v>0.6</v>
      </c>
      <c r="I172" s="18"/>
      <c r="J172" s="18"/>
      <c r="K172" s="18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8"/>
    </row>
    <row r="173" spans="2:24" ht="15" thickBot="1">
      <c r="B173" s="44"/>
      <c r="C173" s="25" t="s">
        <v>183</v>
      </c>
      <c r="D173" s="10" t="s">
        <v>21</v>
      </c>
      <c r="E173" s="2"/>
      <c r="F173" s="2">
        <v>2.59</v>
      </c>
      <c r="G173" s="18"/>
      <c r="H173" s="18"/>
      <c r="I173" s="18">
        <v>0.8</v>
      </c>
      <c r="J173" s="2"/>
      <c r="K173" s="18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8"/>
    </row>
    <row r="174" spans="2:24" ht="43.8" thickBot="1">
      <c r="B174" s="44"/>
      <c r="C174" s="25" t="s">
        <v>184</v>
      </c>
      <c r="D174" s="10" t="s">
        <v>21</v>
      </c>
      <c r="E174" s="2"/>
      <c r="F174" s="2">
        <v>3.57</v>
      </c>
      <c r="G174" s="18"/>
      <c r="H174" s="18"/>
      <c r="I174" s="18">
        <v>0.8</v>
      </c>
      <c r="J174" s="2"/>
      <c r="K174" s="18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8"/>
    </row>
    <row r="175" spans="2:24" ht="43.8" thickBot="1">
      <c r="B175" s="44"/>
      <c r="C175" s="25" t="s">
        <v>185</v>
      </c>
      <c r="D175" s="10" t="s">
        <v>21</v>
      </c>
      <c r="E175" s="2"/>
      <c r="F175" s="2">
        <v>1.6</v>
      </c>
      <c r="G175" s="18"/>
      <c r="H175" s="18"/>
      <c r="I175" s="18">
        <v>0.8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8"/>
    </row>
    <row r="176" spans="2:24" ht="29.4" thickBot="1">
      <c r="B176" s="44"/>
      <c r="C176" s="25" t="s">
        <v>186</v>
      </c>
      <c r="D176" s="10" t="s">
        <v>21</v>
      </c>
      <c r="E176" s="2"/>
      <c r="F176" s="2">
        <v>10.56</v>
      </c>
      <c r="G176" s="18"/>
      <c r="H176" s="18">
        <v>1</v>
      </c>
      <c r="I176" s="18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8"/>
    </row>
    <row r="177" spans="2:24" ht="58.2" thickBot="1">
      <c r="B177" s="44"/>
      <c r="C177" s="25" t="s">
        <v>187</v>
      </c>
      <c r="D177" s="10" t="s">
        <v>21</v>
      </c>
      <c r="E177" s="2"/>
      <c r="F177" s="2">
        <v>1.86</v>
      </c>
      <c r="G177" s="18"/>
      <c r="H177" s="18">
        <v>1</v>
      </c>
      <c r="I177" s="18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8"/>
    </row>
    <row r="178" spans="2:24" ht="15" thickBot="1">
      <c r="B178" s="44"/>
      <c r="C178" s="25" t="s">
        <v>188</v>
      </c>
      <c r="D178" s="10" t="s">
        <v>21</v>
      </c>
      <c r="E178" s="2"/>
      <c r="F178" s="2">
        <v>3.22</v>
      </c>
      <c r="G178" s="18"/>
      <c r="H178" s="18">
        <v>1</v>
      </c>
      <c r="I178" s="18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8"/>
    </row>
    <row r="179" spans="2:24" ht="29.4" thickBot="1">
      <c r="B179" s="44"/>
      <c r="C179" s="25" t="s">
        <v>189</v>
      </c>
      <c r="D179" s="10" t="s">
        <v>21</v>
      </c>
      <c r="E179" s="2"/>
      <c r="F179" s="2">
        <v>6.5</v>
      </c>
      <c r="G179" s="18"/>
      <c r="H179" s="18">
        <v>1</v>
      </c>
      <c r="I179" s="1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8"/>
    </row>
    <row r="180" spans="2:24" ht="43.8" thickBot="1">
      <c r="B180" s="44"/>
      <c r="C180" s="25" t="s">
        <v>190</v>
      </c>
      <c r="D180" s="10" t="s">
        <v>21</v>
      </c>
      <c r="E180" s="2"/>
      <c r="F180" s="2">
        <v>3.2</v>
      </c>
      <c r="G180" s="18"/>
      <c r="H180" s="18">
        <v>1</v>
      </c>
      <c r="I180" s="18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8"/>
    </row>
    <row r="181" spans="2:24" ht="29.4" thickBot="1">
      <c r="B181" s="44"/>
      <c r="C181" s="25" t="s">
        <v>191</v>
      </c>
      <c r="D181" s="10" t="s">
        <v>21</v>
      </c>
      <c r="E181" s="2"/>
      <c r="F181" s="2">
        <v>0.69</v>
      </c>
      <c r="G181" s="18"/>
      <c r="H181" s="18">
        <v>1</v>
      </c>
      <c r="I181" s="18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8"/>
    </row>
    <row r="182" spans="2:24" ht="72.599999999999994" thickBot="1">
      <c r="B182" s="44"/>
      <c r="C182" s="25" t="s">
        <v>192</v>
      </c>
      <c r="D182" s="10" t="s">
        <v>21</v>
      </c>
      <c r="E182" s="2"/>
      <c r="F182" s="2">
        <v>6.35</v>
      </c>
      <c r="G182" s="18"/>
      <c r="H182" s="18">
        <v>1</v>
      </c>
      <c r="I182" s="18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8"/>
    </row>
    <row r="183" spans="2:24" ht="15" thickBot="1">
      <c r="B183" s="44"/>
      <c r="C183" s="25" t="s">
        <v>193</v>
      </c>
      <c r="D183" s="10" t="s">
        <v>21</v>
      </c>
      <c r="E183" s="2"/>
      <c r="F183" s="2">
        <v>1</v>
      </c>
      <c r="G183" s="18">
        <v>0.5</v>
      </c>
      <c r="H183" s="18"/>
      <c r="I183" s="18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8"/>
    </row>
    <row r="184" spans="2:24" ht="29.4" thickBot="1">
      <c r="B184" s="44"/>
      <c r="C184" s="25" t="s">
        <v>194</v>
      </c>
      <c r="D184" s="10" t="s">
        <v>21</v>
      </c>
      <c r="E184" s="2"/>
      <c r="F184" s="2">
        <v>2.88</v>
      </c>
      <c r="G184" s="18"/>
      <c r="H184" s="18">
        <v>0.6</v>
      </c>
      <c r="I184" s="18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8"/>
    </row>
    <row r="185" spans="2:24" ht="29.4" thickBot="1">
      <c r="B185" s="44"/>
      <c r="C185" s="25" t="s">
        <v>195</v>
      </c>
      <c r="D185" s="10" t="s">
        <v>21</v>
      </c>
      <c r="E185" s="2"/>
      <c r="F185" s="2">
        <v>1.05</v>
      </c>
      <c r="G185" s="18"/>
      <c r="H185" s="18"/>
      <c r="I185" s="18">
        <v>0.6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8"/>
    </row>
    <row r="186" spans="2:24" ht="15.6" customHeight="1" thickBot="1">
      <c r="B186" s="44"/>
      <c r="C186" s="25" t="s">
        <v>196</v>
      </c>
      <c r="D186" s="10" t="s">
        <v>21</v>
      </c>
      <c r="E186" s="2"/>
      <c r="F186" s="2">
        <v>0.84</v>
      </c>
      <c r="G186" s="18"/>
      <c r="H186" s="18"/>
      <c r="I186" s="18">
        <v>0.7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8"/>
    </row>
    <row r="187" spans="2:24" ht="43.8" thickBot="1">
      <c r="B187" s="44"/>
      <c r="C187" s="25" t="s">
        <v>197</v>
      </c>
      <c r="D187" s="10" t="s">
        <v>21</v>
      </c>
      <c r="E187" s="2"/>
      <c r="F187" s="2">
        <v>11</v>
      </c>
      <c r="G187" s="18"/>
      <c r="H187" s="18">
        <v>0.5</v>
      </c>
      <c r="I187" s="18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8"/>
    </row>
    <row r="188" spans="2:24" ht="29.4" thickBot="1">
      <c r="B188" s="44"/>
      <c r="C188" s="25" t="s">
        <v>198</v>
      </c>
      <c r="D188" s="10" t="s">
        <v>21</v>
      </c>
      <c r="E188" s="2"/>
      <c r="F188" s="2">
        <v>2.25</v>
      </c>
      <c r="G188" s="18">
        <v>1</v>
      </c>
      <c r="H188" s="18"/>
      <c r="I188" s="18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 t="s">
        <v>22</v>
      </c>
      <c r="V188" s="27">
        <v>4316667563</v>
      </c>
      <c r="W188" s="8">
        <v>1</v>
      </c>
      <c r="X188" s="8"/>
    </row>
    <row r="189" spans="2:24" ht="43.8" thickBot="1">
      <c r="B189" s="44"/>
      <c r="C189" s="25" t="s">
        <v>199</v>
      </c>
      <c r="D189" s="10" t="s">
        <v>21</v>
      </c>
      <c r="E189" s="2"/>
      <c r="F189" s="2">
        <v>8</v>
      </c>
      <c r="G189" s="18"/>
      <c r="H189" s="18">
        <v>0.8</v>
      </c>
      <c r="I189" s="18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8"/>
    </row>
    <row r="190" spans="2:24" ht="43.8" thickBot="1">
      <c r="B190" s="44"/>
      <c r="C190" s="25" t="s">
        <v>200</v>
      </c>
      <c r="D190" s="10" t="s">
        <v>21</v>
      </c>
      <c r="E190" s="2"/>
      <c r="F190" s="2">
        <v>1.8</v>
      </c>
      <c r="G190" s="18"/>
      <c r="H190" s="18">
        <v>0.8</v>
      </c>
      <c r="I190" s="18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8"/>
    </row>
    <row r="191" spans="2:24" ht="15" thickBot="1">
      <c r="B191" s="44"/>
      <c r="C191" s="25" t="s">
        <v>201</v>
      </c>
      <c r="D191" s="10" t="s">
        <v>21</v>
      </c>
      <c r="E191" s="2"/>
      <c r="F191" s="2">
        <v>1.8</v>
      </c>
      <c r="G191" s="18"/>
      <c r="H191" s="18">
        <v>0.8</v>
      </c>
      <c r="I191" s="18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8"/>
    </row>
    <row r="192" spans="2:24" ht="43.8" thickBot="1">
      <c r="B192" s="44"/>
      <c r="C192" s="25" t="s">
        <v>202</v>
      </c>
      <c r="D192" s="10" t="s">
        <v>21</v>
      </c>
      <c r="E192" s="2"/>
      <c r="F192" s="2">
        <v>7</v>
      </c>
      <c r="G192" s="18"/>
      <c r="H192" s="18">
        <v>0.8</v>
      </c>
      <c r="I192" s="18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8"/>
    </row>
    <row r="193" spans="2:24" ht="15" thickBot="1">
      <c r="B193" s="44"/>
      <c r="C193" s="25" t="s">
        <v>203</v>
      </c>
      <c r="D193" s="10" t="s">
        <v>21</v>
      </c>
      <c r="E193" s="2"/>
      <c r="F193" s="2">
        <v>2</v>
      </c>
      <c r="G193" s="18"/>
      <c r="H193" s="18">
        <v>0.8</v>
      </c>
      <c r="I193" s="18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8"/>
    </row>
    <row r="194" spans="2:24" ht="15" thickBot="1">
      <c r="B194" s="44"/>
      <c r="C194" s="25" t="s">
        <v>204</v>
      </c>
      <c r="D194" s="10" t="s">
        <v>21</v>
      </c>
      <c r="E194" s="2"/>
      <c r="F194" s="2">
        <v>1.1000000000000001</v>
      </c>
      <c r="G194" s="18"/>
      <c r="H194" s="18">
        <v>0.8</v>
      </c>
      <c r="I194" s="18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8"/>
    </row>
    <row r="195" spans="2:24" ht="29.4" thickBot="1">
      <c r="B195" s="44"/>
      <c r="C195" s="25" t="s">
        <v>205</v>
      </c>
      <c r="D195" s="10" t="s">
        <v>21</v>
      </c>
      <c r="E195" s="2"/>
      <c r="F195" s="2">
        <v>0.7</v>
      </c>
      <c r="G195" s="18"/>
      <c r="H195" s="18">
        <v>0.8</v>
      </c>
      <c r="I195" s="18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8"/>
    </row>
    <row r="196" spans="2:24" ht="15" thickBot="1">
      <c r="B196" s="44"/>
      <c r="C196" s="25" t="s">
        <v>206</v>
      </c>
      <c r="D196" s="10" t="s">
        <v>21</v>
      </c>
      <c r="E196" s="2"/>
      <c r="F196" s="2">
        <v>1</v>
      </c>
      <c r="G196" s="18"/>
      <c r="H196" s="18">
        <v>0.8</v>
      </c>
      <c r="I196" s="18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8"/>
    </row>
    <row r="197" spans="2:24" ht="15" thickBot="1">
      <c r="B197" s="44"/>
      <c r="C197" s="25" t="s">
        <v>207</v>
      </c>
      <c r="D197" s="10" t="s">
        <v>21</v>
      </c>
      <c r="E197" s="2"/>
      <c r="F197" s="2">
        <v>1</v>
      </c>
      <c r="G197" s="18"/>
      <c r="H197" s="18">
        <v>0.8</v>
      </c>
      <c r="I197" s="18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8"/>
    </row>
    <row r="198" spans="2:24" ht="15" thickBot="1">
      <c r="B198" s="44"/>
      <c r="C198" s="25" t="s">
        <v>208</v>
      </c>
      <c r="D198" s="10" t="s">
        <v>21</v>
      </c>
      <c r="E198" s="2"/>
      <c r="F198" s="2">
        <v>1.5</v>
      </c>
      <c r="G198" s="18"/>
      <c r="H198" s="18">
        <v>0.8</v>
      </c>
      <c r="I198" s="18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8"/>
    </row>
    <row r="199" spans="2:24" ht="43.8" thickBot="1">
      <c r="B199" s="44"/>
      <c r="C199" s="25" t="s">
        <v>835</v>
      </c>
      <c r="D199" s="10" t="s">
        <v>21</v>
      </c>
      <c r="E199" s="2"/>
      <c r="F199" s="2">
        <v>8.9</v>
      </c>
      <c r="G199" s="18"/>
      <c r="H199" s="18">
        <v>0.8</v>
      </c>
      <c r="I199" s="18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 t="s">
        <v>20</v>
      </c>
      <c r="V199" s="27">
        <v>395302189</v>
      </c>
      <c r="W199" s="8">
        <v>1</v>
      </c>
      <c r="X199" s="8" t="s">
        <v>795</v>
      </c>
    </row>
    <row r="200" spans="2:24" ht="29.4" thickBot="1">
      <c r="B200" s="44"/>
      <c r="C200" s="25" t="s">
        <v>209</v>
      </c>
      <c r="D200" s="10" t="s">
        <v>21</v>
      </c>
      <c r="E200" s="2"/>
      <c r="F200" s="2">
        <v>8</v>
      </c>
      <c r="G200" s="18"/>
      <c r="H200" s="18">
        <v>0.8</v>
      </c>
      <c r="I200" s="18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8"/>
    </row>
    <row r="201" spans="2:24" ht="29.4" thickBot="1">
      <c r="B201" s="44"/>
      <c r="C201" s="25" t="s">
        <v>210</v>
      </c>
      <c r="D201" s="10" t="s">
        <v>21</v>
      </c>
      <c r="E201" s="2"/>
      <c r="F201" s="2">
        <v>9.5</v>
      </c>
      <c r="G201" s="18"/>
      <c r="H201" s="18">
        <v>0.8</v>
      </c>
      <c r="I201" s="18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8"/>
    </row>
    <row r="202" spans="2:24" ht="29.4" thickBot="1">
      <c r="B202" s="44"/>
      <c r="C202" s="25" t="s">
        <v>211</v>
      </c>
      <c r="D202" s="10" t="s">
        <v>21</v>
      </c>
      <c r="E202" s="2"/>
      <c r="F202" s="2">
        <v>2.5</v>
      </c>
      <c r="G202" s="18"/>
      <c r="H202" s="18">
        <v>0.8</v>
      </c>
      <c r="I202" s="18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8"/>
    </row>
    <row r="203" spans="2:24" ht="15" thickBot="1">
      <c r="B203" s="38"/>
      <c r="C203" s="25" t="s">
        <v>212</v>
      </c>
      <c r="D203" s="10" t="s">
        <v>21</v>
      </c>
      <c r="E203" s="2"/>
      <c r="F203" s="2">
        <v>1.7</v>
      </c>
      <c r="G203" s="18"/>
      <c r="H203" s="18">
        <v>0.8</v>
      </c>
      <c r="I203" s="18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8"/>
    </row>
    <row r="204" spans="2:24" ht="15" thickBot="1">
      <c r="B204" s="6"/>
      <c r="C204" s="24"/>
      <c r="D204" s="10"/>
      <c r="E204" s="2"/>
      <c r="F204" s="2"/>
      <c r="G204" s="18"/>
      <c r="H204" s="18"/>
      <c r="I204" s="18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8"/>
    </row>
    <row r="205" spans="2:24" ht="29.4" thickBot="1">
      <c r="B205" s="37" t="s">
        <v>240</v>
      </c>
      <c r="C205" s="25" t="s">
        <v>214</v>
      </c>
      <c r="D205" s="10" t="s">
        <v>21</v>
      </c>
      <c r="E205" s="2"/>
      <c r="F205" s="2">
        <v>10.7</v>
      </c>
      <c r="G205" s="18"/>
      <c r="H205" s="18">
        <v>1</v>
      </c>
      <c r="I205" s="18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8"/>
    </row>
    <row r="206" spans="2:24" ht="43.8" thickBot="1">
      <c r="B206" s="44"/>
      <c r="C206" s="25" t="s">
        <v>215</v>
      </c>
      <c r="D206" s="10" t="s">
        <v>21</v>
      </c>
      <c r="E206" s="2"/>
      <c r="F206" s="2">
        <v>5.39</v>
      </c>
      <c r="G206" s="18"/>
      <c r="H206" s="18"/>
      <c r="I206" s="18">
        <v>0.5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8"/>
    </row>
    <row r="207" spans="2:24" ht="29.4" thickBot="1">
      <c r="B207" s="44"/>
      <c r="C207" s="25" t="s">
        <v>216</v>
      </c>
      <c r="D207" s="10" t="s">
        <v>21</v>
      </c>
      <c r="E207" s="2"/>
      <c r="F207" s="2">
        <v>7.38</v>
      </c>
      <c r="G207" s="18"/>
      <c r="H207" s="18"/>
      <c r="I207" s="18">
        <v>0.5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8"/>
    </row>
    <row r="208" spans="2:24" ht="29.4" thickBot="1">
      <c r="B208" s="44"/>
      <c r="C208" s="25" t="s">
        <v>217</v>
      </c>
      <c r="D208" s="10" t="s">
        <v>21</v>
      </c>
      <c r="E208" s="2"/>
      <c r="F208" s="2">
        <v>8</v>
      </c>
      <c r="G208" s="18"/>
      <c r="H208" s="18">
        <v>1</v>
      </c>
      <c r="I208" s="18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8"/>
    </row>
    <row r="209" spans="2:24" ht="15" thickBot="1">
      <c r="B209" s="44"/>
      <c r="C209" s="25" t="s">
        <v>218</v>
      </c>
      <c r="D209" s="10" t="s">
        <v>21</v>
      </c>
      <c r="E209" s="2"/>
      <c r="F209" s="2">
        <v>2.4900000000000002</v>
      </c>
      <c r="G209" s="18"/>
      <c r="H209" s="18"/>
      <c r="I209" s="18">
        <v>0.6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8"/>
    </row>
    <row r="210" spans="2:24" ht="43.8" thickBot="1">
      <c r="B210" s="44"/>
      <c r="C210" s="39" t="s">
        <v>219</v>
      </c>
      <c r="D210" s="37" t="s">
        <v>21</v>
      </c>
      <c r="E210" s="2"/>
      <c r="F210" s="2">
        <v>8</v>
      </c>
      <c r="G210" s="18"/>
      <c r="H210" s="18"/>
      <c r="I210" s="18">
        <v>0.6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8" t="s">
        <v>828</v>
      </c>
    </row>
    <row r="211" spans="2:24" ht="15" thickBot="1">
      <c r="B211" s="44"/>
      <c r="C211" s="40"/>
      <c r="D211" s="38"/>
      <c r="E211" s="2"/>
      <c r="F211" s="2">
        <f>13.96-F210</f>
        <v>5.9600000000000009</v>
      </c>
      <c r="G211" s="18"/>
      <c r="H211" s="18"/>
      <c r="I211" s="18">
        <v>0.6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8"/>
    </row>
    <row r="212" spans="2:24" ht="43.8" thickBot="1">
      <c r="B212" s="44"/>
      <c r="C212" s="25" t="s">
        <v>220</v>
      </c>
      <c r="D212" s="10" t="s">
        <v>21</v>
      </c>
      <c r="E212" s="2"/>
      <c r="F212" s="2">
        <v>8.0299999999999994</v>
      </c>
      <c r="G212" s="18"/>
      <c r="H212" s="18"/>
      <c r="I212" s="18">
        <v>0.6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8"/>
    </row>
    <row r="213" spans="2:24" ht="29.4" thickBot="1">
      <c r="B213" s="44"/>
      <c r="C213" s="25" t="s">
        <v>221</v>
      </c>
      <c r="D213" s="10" t="s">
        <v>292</v>
      </c>
      <c r="E213" s="2"/>
      <c r="F213" s="2">
        <v>7.42</v>
      </c>
      <c r="G213" s="18"/>
      <c r="H213" s="18"/>
      <c r="I213" s="18">
        <v>0.6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8"/>
    </row>
    <row r="214" spans="2:24" ht="15" thickBot="1">
      <c r="B214" s="44"/>
      <c r="C214" s="25" t="s">
        <v>222</v>
      </c>
      <c r="D214" s="10" t="s">
        <v>21</v>
      </c>
      <c r="E214" s="2"/>
      <c r="F214" s="2">
        <v>9.3699999999999992</v>
      </c>
      <c r="G214" s="18"/>
      <c r="H214" s="18"/>
      <c r="I214" s="18">
        <v>0.6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8"/>
    </row>
    <row r="215" spans="2:24" ht="43.8" thickBot="1">
      <c r="B215" s="44"/>
      <c r="C215" s="25" t="s">
        <v>223</v>
      </c>
      <c r="D215" s="10" t="s">
        <v>21</v>
      </c>
      <c r="E215" s="2"/>
      <c r="F215" s="2">
        <v>9.8000000000000007</v>
      </c>
      <c r="G215" s="18"/>
      <c r="H215" s="18"/>
      <c r="I215" s="18">
        <v>0.6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8"/>
    </row>
    <row r="216" spans="2:24" ht="15" thickBot="1">
      <c r="B216" s="44"/>
      <c r="C216" s="25" t="s">
        <v>224</v>
      </c>
      <c r="D216" s="10" t="s">
        <v>21</v>
      </c>
      <c r="E216" s="2"/>
      <c r="F216" s="2">
        <v>3.7</v>
      </c>
      <c r="G216" s="18"/>
      <c r="H216" s="18"/>
      <c r="I216" s="18">
        <v>0.6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8"/>
    </row>
    <row r="217" spans="2:24" ht="29.4" thickBot="1">
      <c r="B217" s="44"/>
      <c r="C217" s="25" t="s">
        <v>225</v>
      </c>
      <c r="D217" s="10" t="s">
        <v>21</v>
      </c>
      <c r="E217" s="2"/>
      <c r="F217" s="2">
        <v>5.49</v>
      </c>
      <c r="G217" s="18"/>
      <c r="H217" s="18"/>
      <c r="I217" s="18">
        <v>0.6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8"/>
    </row>
    <row r="218" spans="2:24" ht="29.4" thickBot="1">
      <c r="B218" s="44"/>
      <c r="C218" s="25" t="s">
        <v>226</v>
      </c>
      <c r="D218" s="10" t="s">
        <v>21</v>
      </c>
      <c r="E218" s="2"/>
      <c r="F218" s="2">
        <v>9.9600000000000009</v>
      </c>
      <c r="G218" s="18"/>
      <c r="H218" s="18"/>
      <c r="I218" s="18">
        <v>0.6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8"/>
    </row>
    <row r="219" spans="2:24" ht="15" thickBot="1">
      <c r="B219" s="44"/>
      <c r="C219" s="25" t="s">
        <v>227</v>
      </c>
      <c r="D219" s="10" t="s">
        <v>21</v>
      </c>
      <c r="E219" s="2"/>
      <c r="F219" s="2">
        <v>1.17</v>
      </c>
      <c r="G219" s="18"/>
      <c r="H219" s="18"/>
      <c r="I219" s="18">
        <v>0.6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8"/>
    </row>
    <row r="220" spans="2:24" ht="29.4" thickBot="1">
      <c r="B220" s="44"/>
      <c r="C220" s="25" t="s">
        <v>228</v>
      </c>
      <c r="D220" s="10" t="s">
        <v>21</v>
      </c>
      <c r="E220" s="2"/>
      <c r="F220" s="2">
        <v>1.6</v>
      </c>
      <c r="G220" s="18"/>
      <c r="H220" s="18"/>
      <c r="I220" s="18">
        <v>0.6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8"/>
    </row>
    <row r="221" spans="2:24" ht="15" thickBot="1">
      <c r="B221" s="44"/>
      <c r="C221" s="25" t="s">
        <v>229</v>
      </c>
      <c r="D221" s="10" t="s">
        <v>21</v>
      </c>
      <c r="E221" s="2"/>
      <c r="F221" s="2">
        <v>1.86</v>
      </c>
      <c r="G221" s="18"/>
      <c r="H221" s="18">
        <v>1</v>
      </c>
      <c r="I221" s="18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8"/>
    </row>
    <row r="222" spans="2:24" ht="15" thickBot="1">
      <c r="B222" s="44"/>
      <c r="C222" s="25" t="s">
        <v>230</v>
      </c>
      <c r="D222" s="10" t="s">
        <v>21</v>
      </c>
      <c r="E222" s="2"/>
      <c r="F222" s="2">
        <v>4.9400000000000004</v>
      </c>
      <c r="G222" s="18"/>
      <c r="H222" s="18"/>
      <c r="I222" s="18">
        <v>0.7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8"/>
    </row>
    <row r="223" spans="2:24" ht="15" thickBot="1">
      <c r="B223" s="44"/>
      <c r="C223" s="25" t="s">
        <v>231</v>
      </c>
      <c r="D223" s="10" t="s">
        <v>21</v>
      </c>
      <c r="E223" s="2"/>
      <c r="F223" s="2">
        <v>3</v>
      </c>
      <c r="G223" s="18"/>
      <c r="H223" s="18"/>
      <c r="I223" s="18">
        <v>0.6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8"/>
    </row>
    <row r="224" spans="2:24" ht="29.4" thickBot="1">
      <c r="B224" s="44"/>
      <c r="C224" s="25" t="s">
        <v>232</v>
      </c>
      <c r="D224" s="10" t="s">
        <v>21</v>
      </c>
      <c r="E224" s="2"/>
      <c r="F224" s="2">
        <v>3.5</v>
      </c>
      <c r="G224" s="18"/>
      <c r="H224" s="18"/>
      <c r="I224" s="18">
        <v>0.4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8"/>
    </row>
    <row r="225" spans="2:24" ht="15" thickBot="1">
      <c r="B225" s="44"/>
      <c r="C225" s="25" t="s">
        <v>233</v>
      </c>
      <c r="D225" s="10" t="s">
        <v>21</v>
      </c>
      <c r="E225" s="2"/>
      <c r="F225" s="2">
        <v>13</v>
      </c>
      <c r="G225" s="18"/>
      <c r="H225" s="18"/>
      <c r="I225" s="18">
        <v>0.5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8"/>
    </row>
    <row r="226" spans="2:24" ht="15" thickBot="1">
      <c r="B226" s="44"/>
      <c r="C226" s="25" t="s">
        <v>234</v>
      </c>
      <c r="D226" s="10" t="s">
        <v>21</v>
      </c>
      <c r="E226" s="2"/>
      <c r="F226" s="2">
        <v>3.74</v>
      </c>
      <c r="G226" s="18"/>
      <c r="H226" s="18"/>
      <c r="I226" s="18">
        <v>0.8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8"/>
    </row>
    <row r="227" spans="2:24" ht="43.8" thickBot="1">
      <c r="B227" s="44"/>
      <c r="C227" s="25" t="s">
        <v>235</v>
      </c>
      <c r="D227" s="10" t="s">
        <v>21</v>
      </c>
      <c r="E227" s="2"/>
      <c r="F227" s="2">
        <v>3.35</v>
      </c>
      <c r="G227" s="18"/>
      <c r="H227" s="18">
        <v>1</v>
      </c>
      <c r="I227" s="18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8"/>
    </row>
    <row r="228" spans="2:24" ht="29.4" thickBot="1">
      <c r="B228" s="44"/>
      <c r="C228" s="25" t="s">
        <v>236</v>
      </c>
      <c r="D228" s="10" t="s">
        <v>21</v>
      </c>
      <c r="E228" s="2"/>
      <c r="F228" s="2">
        <v>14.89</v>
      </c>
      <c r="G228" s="18">
        <v>0.6</v>
      </c>
      <c r="H228" s="18"/>
      <c r="I228" s="18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8"/>
    </row>
    <row r="229" spans="2:24" ht="15" thickBot="1">
      <c r="B229" s="44"/>
      <c r="C229" s="25" t="s">
        <v>237</v>
      </c>
      <c r="D229" s="10" t="s">
        <v>21</v>
      </c>
      <c r="E229" s="2"/>
      <c r="F229" s="2"/>
      <c r="G229" s="18"/>
      <c r="H229" s="18">
        <v>0.5</v>
      </c>
      <c r="I229" s="18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8"/>
    </row>
    <row r="230" spans="2:24" ht="58.2" thickBot="1">
      <c r="B230" s="44"/>
      <c r="C230" s="25" t="s">
        <v>238</v>
      </c>
      <c r="D230" s="10"/>
      <c r="E230" s="2" t="s">
        <v>21</v>
      </c>
      <c r="F230" s="2">
        <v>38</v>
      </c>
      <c r="G230" s="18">
        <v>0.8</v>
      </c>
      <c r="H230" s="18"/>
      <c r="I230" s="18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 t="s">
        <v>22</v>
      </c>
      <c r="V230" s="27">
        <v>102548945171</v>
      </c>
      <c r="W230" s="2"/>
      <c r="X230" s="8" t="s">
        <v>789</v>
      </c>
    </row>
    <row r="231" spans="2:24" ht="72.599999999999994" thickBot="1">
      <c r="B231" s="38"/>
      <c r="C231" s="25" t="s">
        <v>239</v>
      </c>
      <c r="D231" s="10" t="s">
        <v>21</v>
      </c>
      <c r="E231" s="2"/>
      <c r="F231" s="2"/>
      <c r="G231" s="18"/>
      <c r="H231" s="18">
        <v>1</v>
      </c>
      <c r="I231" s="18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8"/>
    </row>
    <row r="232" spans="2:24" ht="15" thickBot="1">
      <c r="B232" s="6"/>
      <c r="C232" s="24"/>
      <c r="D232" s="10"/>
      <c r="E232" s="2"/>
      <c r="F232" s="2"/>
      <c r="G232" s="18"/>
      <c r="H232" s="18"/>
      <c r="I232" s="18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8"/>
    </row>
    <row r="233" spans="2:24" ht="43.8" thickBot="1">
      <c r="B233" s="37" t="s">
        <v>285</v>
      </c>
      <c r="C233" s="25" t="s">
        <v>241</v>
      </c>
      <c r="D233" s="10" t="s">
        <v>21</v>
      </c>
      <c r="E233" s="2"/>
      <c r="F233" s="2">
        <v>14.3</v>
      </c>
      <c r="G233" s="18"/>
      <c r="H233" s="18"/>
      <c r="I233" s="18">
        <v>1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8"/>
    </row>
    <row r="234" spans="2:24" ht="58.2" thickBot="1">
      <c r="B234" s="44"/>
      <c r="C234" s="25" t="s">
        <v>242</v>
      </c>
      <c r="D234" s="10" t="s">
        <v>21</v>
      </c>
      <c r="E234" s="2"/>
      <c r="F234" s="2">
        <v>7</v>
      </c>
      <c r="G234" s="18"/>
      <c r="H234" s="18"/>
      <c r="I234" s="18">
        <v>1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8"/>
    </row>
    <row r="235" spans="2:24" ht="72.599999999999994" thickBot="1">
      <c r="B235" s="44"/>
      <c r="C235" s="25" t="s">
        <v>243</v>
      </c>
      <c r="D235" s="10" t="s">
        <v>21</v>
      </c>
      <c r="E235" s="2"/>
      <c r="F235" s="2">
        <v>4.8</v>
      </c>
      <c r="G235" s="18"/>
      <c r="H235" s="18"/>
      <c r="I235" s="18">
        <v>1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8"/>
    </row>
    <row r="236" spans="2:24" ht="58.2" thickBot="1">
      <c r="B236" s="44"/>
      <c r="C236" s="25" t="s">
        <v>244</v>
      </c>
      <c r="D236" s="10" t="s">
        <v>21</v>
      </c>
      <c r="E236" s="2"/>
      <c r="F236" s="2">
        <v>1.88</v>
      </c>
      <c r="G236" s="18"/>
      <c r="H236" s="18"/>
      <c r="I236" s="18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8"/>
    </row>
    <row r="237" spans="2:24" ht="72.599999999999994" thickBot="1">
      <c r="B237" s="44"/>
      <c r="C237" s="25" t="s">
        <v>245</v>
      </c>
      <c r="D237" s="10" t="s">
        <v>21</v>
      </c>
      <c r="E237" s="2"/>
      <c r="F237" s="2">
        <v>13.78</v>
      </c>
      <c r="G237" s="18"/>
      <c r="H237" s="18"/>
      <c r="I237" s="18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8"/>
    </row>
    <row r="238" spans="2:24" ht="72.599999999999994" thickBot="1">
      <c r="B238" s="44"/>
      <c r="C238" s="25" t="s">
        <v>246</v>
      </c>
      <c r="D238" s="10" t="s">
        <v>21</v>
      </c>
      <c r="E238" s="2"/>
      <c r="F238" s="2">
        <v>6.73</v>
      </c>
      <c r="G238" s="18"/>
      <c r="H238" s="18"/>
      <c r="I238" s="18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8"/>
    </row>
    <row r="239" spans="2:24" ht="29.4" thickBot="1">
      <c r="B239" s="44"/>
      <c r="C239" s="25" t="s">
        <v>247</v>
      </c>
      <c r="D239" s="10" t="s">
        <v>21</v>
      </c>
      <c r="E239" s="2"/>
      <c r="F239" s="2">
        <v>1.48</v>
      </c>
      <c r="G239" s="18"/>
      <c r="H239" s="18"/>
      <c r="I239" s="18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8"/>
    </row>
    <row r="240" spans="2:24" ht="72.599999999999994" thickBot="1">
      <c r="B240" s="44"/>
      <c r="C240" s="25" t="s">
        <v>248</v>
      </c>
      <c r="D240" s="10" t="s">
        <v>21</v>
      </c>
      <c r="E240" s="2"/>
      <c r="F240" s="2">
        <v>7.61</v>
      </c>
      <c r="G240" s="18"/>
      <c r="H240" s="18"/>
      <c r="I240" s="18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8"/>
    </row>
    <row r="241" spans="2:24" ht="72.599999999999994" thickBot="1">
      <c r="B241" s="44"/>
      <c r="C241" s="25" t="s">
        <v>249</v>
      </c>
      <c r="D241" s="10" t="s">
        <v>21</v>
      </c>
      <c r="E241" s="2"/>
      <c r="F241" s="2">
        <v>1.76</v>
      </c>
      <c r="G241" s="18"/>
      <c r="H241" s="18"/>
      <c r="I241" s="18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8"/>
    </row>
    <row r="242" spans="2:24" ht="29.4" thickBot="1">
      <c r="B242" s="44"/>
      <c r="C242" s="25" t="s">
        <v>250</v>
      </c>
      <c r="D242" s="10" t="s">
        <v>21</v>
      </c>
      <c r="E242" s="2"/>
      <c r="F242" s="2">
        <v>2.75</v>
      </c>
      <c r="G242" s="18"/>
      <c r="H242" s="18"/>
      <c r="I242" s="18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8"/>
    </row>
    <row r="243" spans="2:24" ht="130.19999999999999" thickBot="1">
      <c r="B243" s="44"/>
      <c r="C243" s="25" t="s">
        <v>251</v>
      </c>
      <c r="D243" s="10" t="s">
        <v>21</v>
      </c>
      <c r="E243" s="2"/>
      <c r="F243" s="2">
        <v>2.71</v>
      </c>
      <c r="G243" s="18"/>
      <c r="H243" s="18"/>
      <c r="I243" s="18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8"/>
    </row>
    <row r="244" spans="2:24" ht="87" thickBot="1">
      <c r="B244" s="44"/>
      <c r="C244" s="25" t="s">
        <v>252</v>
      </c>
      <c r="D244" s="10" t="s">
        <v>21</v>
      </c>
      <c r="E244" s="2"/>
      <c r="F244" s="2">
        <v>4.2300000000000004</v>
      </c>
      <c r="G244" s="18"/>
      <c r="H244" s="18"/>
      <c r="I244" s="18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8"/>
    </row>
    <row r="245" spans="2:24" ht="72.599999999999994" thickBot="1">
      <c r="B245" s="44"/>
      <c r="C245" s="25" t="s">
        <v>253</v>
      </c>
      <c r="D245" s="10" t="s">
        <v>21</v>
      </c>
      <c r="E245" s="2"/>
      <c r="F245" s="2">
        <v>1.99</v>
      </c>
      <c r="G245" s="18"/>
      <c r="H245" s="18"/>
      <c r="I245" s="18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8"/>
    </row>
    <row r="246" spans="2:24" ht="87" thickBot="1">
      <c r="B246" s="44"/>
      <c r="C246" s="25" t="s">
        <v>254</v>
      </c>
      <c r="D246" s="10" t="s">
        <v>21</v>
      </c>
      <c r="E246" s="2"/>
      <c r="F246" s="2">
        <v>4.59</v>
      </c>
      <c r="G246" s="18"/>
      <c r="H246" s="18"/>
      <c r="I246" s="18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8"/>
    </row>
    <row r="247" spans="2:24" ht="72.599999999999994" thickBot="1">
      <c r="B247" s="44"/>
      <c r="C247" s="25" t="s">
        <v>255</v>
      </c>
      <c r="D247" s="10" t="s">
        <v>21</v>
      </c>
      <c r="E247" s="2"/>
      <c r="F247" s="2">
        <v>0.78</v>
      </c>
      <c r="G247" s="18"/>
      <c r="H247" s="18"/>
      <c r="I247" s="18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8"/>
    </row>
    <row r="248" spans="2:24" ht="58.2" thickBot="1">
      <c r="B248" s="44"/>
      <c r="C248" s="25" t="s">
        <v>256</v>
      </c>
      <c r="D248" s="10" t="s">
        <v>21</v>
      </c>
      <c r="E248" s="2"/>
      <c r="F248" s="2">
        <v>2.4500000000000002</v>
      </c>
      <c r="G248" s="18"/>
      <c r="H248" s="18"/>
      <c r="I248" s="18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8"/>
    </row>
    <row r="249" spans="2:24" ht="87" thickBot="1">
      <c r="B249" s="44"/>
      <c r="C249" s="25" t="s">
        <v>257</v>
      </c>
      <c r="D249" s="10" t="s">
        <v>21</v>
      </c>
      <c r="E249" s="2"/>
      <c r="F249" s="2">
        <v>3.22</v>
      </c>
      <c r="G249" s="18"/>
      <c r="H249" s="18"/>
      <c r="I249" s="18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8"/>
    </row>
    <row r="250" spans="2:24" ht="72.599999999999994" thickBot="1">
      <c r="B250" s="44"/>
      <c r="C250" s="25" t="s">
        <v>258</v>
      </c>
      <c r="D250" s="10" t="s">
        <v>21</v>
      </c>
      <c r="E250" s="2"/>
      <c r="F250" s="2">
        <v>1.17</v>
      </c>
      <c r="G250" s="18"/>
      <c r="H250" s="18"/>
      <c r="I250" s="18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8"/>
    </row>
    <row r="251" spans="2:24" ht="72.599999999999994" thickBot="1">
      <c r="B251" s="44"/>
      <c r="C251" s="25" t="s">
        <v>259</v>
      </c>
      <c r="D251" s="10" t="s">
        <v>21</v>
      </c>
      <c r="E251" s="2"/>
      <c r="F251" s="2">
        <v>4.96</v>
      </c>
      <c r="G251" s="18"/>
      <c r="H251" s="18"/>
      <c r="I251" s="18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8"/>
    </row>
    <row r="252" spans="2:24" ht="43.8" thickBot="1">
      <c r="B252" s="44"/>
      <c r="C252" s="25" t="s">
        <v>260</v>
      </c>
      <c r="D252" s="10" t="s">
        <v>21</v>
      </c>
      <c r="E252" s="2"/>
      <c r="F252" s="2">
        <v>1.24</v>
      </c>
      <c r="G252" s="18"/>
      <c r="H252" s="18"/>
      <c r="I252" s="18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8"/>
    </row>
    <row r="253" spans="2:24" ht="101.4" thickBot="1">
      <c r="B253" s="44"/>
      <c r="C253" s="25" t="s">
        <v>261</v>
      </c>
      <c r="D253" s="10" t="s">
        <v>21</v>
      </c>
      <c r="E253" s="2"/>
      <c r="F253" s="2">
        <v>9.77</v>
      </c>
      <c r="G253" s="18"/>
      <c r="H253" s="18"/>
      <c r="I253" s="18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8"/>
    </row>
    <row r="254" spans="2:24" ht="43.8" thickBot="1">
      <c r="B254" s="44"/>
      <c r="C254" s="25" t="s">
        <v>262</v>
      </c>
      <c r="D254" s="10" t="s">
        <v>21</v>
      </c>
      <c r="E254" s="2"/>
      <c r="F254" s="2">
        <v>2.37</v>
      </c>
      <c r="G254" s="18"/>
      <c r="H254" s="18"/>
      <c r="I254" s="18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8"/>
    </row>
    <row r="255" spans="2:24" ht="72.599999999999994" thickBot="1">
      <c r="B255" s="44"/>
      <c r="C255" s="25" t="s">
        <v>263</v>
      </c>
      <c r="D255" s="10" t="s">
        <v>21</v>
      </c>
      <c r="E255" s="2"/>
      <c r="F255" s="2">
        <v>8.4700000000000006</v>
      </c>
      <c r="G255" s="18"/>
      <c r="H255" s="18"/>
      <c r="I255" s="18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8"/>
    </row>
    <row r="256" spans="2:24" ht="72.599999999999994" thickBot="1">
      <c r="B256" s="44"/>
      <c r="C256" s="25" t="s">
        <v>264</v>
      </c>
      <c r="D256" s="10" t="s">
        <v>21</v>
      </c>
      <c r="E256" s="2"/>
      <c r="F256" s="2">
        <v>1.84</v>
      </c>
      <c r="G256" s="18"/>
      <c r="H256" s="18"/>
      <c r="I256" s="18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8"/>
    </row>
    <row r="257" spans="2:24" ht="72.599999999999994" thickBot="1">
      <c r="B257" s="44"/>
      <c r="C257" s="25" t="s">
        <v>265</v>
      </c>
      <c r="D257" s="10" t="s">
        <v>21</v>
      </c>
      <c r="E257" s="2"/>
      <c r="F257" s="2">
        <v>0.64</v>
      </c>
      <c r="G257" s="18"/>
      <c r="H257" s="18"/>
      <c r="I257" s="18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8"/>
    </row>
    <row r="258" spans="2:24" ht="43.8" thickBot="1">
      <c r="B258" s="44"/>
      <c r="C258" s="25" t="s">
        <v>266</v>
      </c>
      <c r="D258" s="10" t="s">
        <v>21</v>
      </c>
      <c r="E258" s="2"/>
      <c r="F258" s="2">
        <v>0.9</v>
      </c>
      <c r="G258" s="18"/>
      <c r="H258" s="18"/>
      <c r="I258" s="18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8"/>
    </row>
    <row r="259" spans="2:24" ht="72.599999999999994" thickBot="1">
      <c r="B259" s="44"/>
      <c r="C259" s="25" t="s">
        <v>267</v>
      </c>
      <c r="D259" s="10" t="s">
        <v>21</v>
      </c>
      <c r="E259" s="2"/>
      <c r="F259" s="2">
        <v>4.57</v>
      </c>
      <c r="G259" s="18"/>
      <c r="H259" s="18"/>
      <c r="I259" s="18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8"/>
    </row>
    <row r="260" spans="2:24" ht="87" thickBot="1">
      <c r="B260" s="44"/>
      <c r="C260" s="25" t="s">
        <v>268</v>
      </c>
      <c r="D260" s="10" t="s">
        <v>21</v>
      </c>
      <c r="E260" s="2"/>
      <c r="F260" s="2">
        <v>1.5</v>
      </c>
      <c r="G260" s="18"/>
      <c r="H260" s="18"/>
      <c r="I260" s="18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8"/>
    </row>
    <row r="261" spans="2:24" ht="87" thickBot="1">
      <c r="B261" s="44"/>
      <c r="C261" s="25" t="s">
        <v>269</v>
      </c>
      <c r="D261" s="10" t="s">
        <v>21</v>
      </c>
      <c r="E261" s="2"/>
      <c r="F261" s="2">
        <v>5.21</v>
      </c>
      <c r="G261" s="18"/>
      <c r="H261" s="18"/>
      <c r="I261" s="18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8"/>
    </row>
    <row r="262" spans="2:24" ht="72.599999999999994" thickBot="1">
      <c r="B262" s="44"/>
      <c r="C262" s="25" t="s">
        <v>270</v>
      </c>
      <c r="D262" s="10" t="s">
        <v>21</v>
      </c>
      <c r="E262" s="2"/>
      <c r="F262" s="2">
        <v>2.76</v>
      </c>
      <c r="G262" s="18"/>
      <c r="H262" s="18"/>
      <c r="I262" s="18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8"/>
    </row>
    <row r="263" spans="2:24" ht="101.4" thickBot="1">
      <c r="B263" s="44"/>
      <c r="C263" s="25" t="s">
        <v>271</v>
      </c>
      <c r="D263" s="10" t="s">
        <v>21</v>
      </c>
      <c r="E263" s="2"/>
      <c r="F263" s="2">
        <v>1.94</v>
      </c>
      <c r="G263" s="18"/>
      <c r="H263" s="18"/>
      <c r="I263" s="18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8"/>
    </row>
    <row r="264" spans="2:24" ht="43.8" thickBot="1">
      <c r="B264" s="44"/>
      <c r="C264" s="25" t="s">
        <v>272</v>
      </c>
      <c r="D264" s="10" t="s">
        <v>21</v>
      </c>
      <c r="E264" s="2"/>
      <c r="F264" s="2">
        <v>0.7</v>
      </c>
      <c r="G264" s="18"/>
      <c r="H264" s="18"/>
      <c r="I264" s="18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8"/>
    </row>
    <row r="265" spans="2:24" ht="29.4" thickBot="1">
      <c r="B265" s="44"/>
      <c r="C265" s="25" t="s">
        <v>273</v>
      </c>
      <c r="D265" s="10" t="s">
        <v>21</v>
      </c>
      <c r="E265" s="2"/>
      <c r="F265" s="2">
        <v>1.3</v>
      </c>
      <c r="G265" s="18"/>
      <c r="H265" s="18"/>
      <c r="I265" s="18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8"/>
    </row>
    <row r="266" spans="2:24" ht="72.599999999999994" thickBot="1">
      <c r="B266" s="44"/>
      <c r="C266" s="25" t="s">
        <v>274</v>
      </c>
      <c r="D266" s="10" t="s">
        <v>21</v>
      </c>
      <c r="E266" s="2"/>
      <c r="F266" s="2">
        <v>0.81</v>
      </c>
      <c r="G266" s="18"/>
      <c r="H266" s="18"/>
      <c r="I266" s="18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8"/>
    </row>
    <row r="267" spans="2:24" ht="58.2" thickBot="1">
      <c r="B267" s="44"/>
      <c r="C267" s="25" t="s">
        <v>275</v>
      </c>
      <c r="D267" s="10" t="s">
        <v>21</v>
      </c>
      <c r="E267" s="2"/>
      <c r="F267" s="2">
        <v>0.88</v>
      </c>
      <c r="G267" s="18"/>
      <c r="H267" s="18"/>
      <c r="I267" s="18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8"/>
    </row>
    <row r="268" spans="2:24" ht="87" thickBot="1">
      <c r="B268" s="44"/>
      <c r="C268" s="25" t="s">
        <v>276</v>
      </c>
      <c r="D268" s="10" t="s">
        <v>21</v>
      </c>
      <c r="E268" s="2"/>
      <c r="F268" s="2">
        <v>2.06</v>
      </c>
      <c r="G268" s="18"/>
      <c r="H268" s="18"/>
      <c r="I268" s="18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8"/>
    </row>
    <row r="269" spans="2:24" ht="87" thickBot="1">
      <c r="B269" s="44"/>
      <c r="C269" s="25" t="s">
        <v>277</v>
      </c>
      <c r="D269" s="10" t="s">
        <v>21</v>
      </c>
      <c r="E269" s="2"/>
      <c r="F269" s="2">
        <v>1.58</v>
      </c>
      <c r="G269" s="18"/>
      <c r="H269" s="18"/>
      <c r="I269" s="18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8"/>
    </row>
    <row r="270" spans="2:24" ht="72.599999999999994" thickBot="1">
      <c r="B270" s="44"/>
      <c r="C270" s="25" t="s">
        <v>278</v>
      </c>
      <c r="D270" s="10" t="s">
        <v>21</v>
      </c>
      <c r="E270" s="2"/>
      <c r="F270" s="2">
        <v>1.32</v>
      </c>
      <c r="G270" s="18"/>
      <c r="H270" s="18"/>
      <c r="I270" s="18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8"/>
    </row>
    <row r="271" spans="2:24" ht="58.2" thickBot="1">
      <c r="B271" s="44"/>
      <c r="C271" s="25" t="s">
        <v>279</v>
      </c>
      <c r="D271" s="10" t="s">
        <v>21</v>
      </c>
      <c r="E271" s="2"/>
      <c r="F271" s="2">
        <v>1.1100000000000001</v>
      </c>
      <c r="G271" s="18"/>
      <c r="H271" s="18"/>
      <c r="I271" s="18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8"/>
    </row>
    <row r="272" spans="2:24" ht="58.2" thickBot="1">
      <c r="B272" s="44"/>
      <c r="C272" s="25" t="s">
        <v>280</v>
      </c>
      <c r="D272" s="10" t="s">
        <v>21</v>
      </c>
      <c r="E272" s="2"/>
      <c r="F272" s="2">
        <v>2.09</v>
      </c>
      <c r="G272" s="18"/>
      <c r="H272" s="18"/>
      <c r="I272" s="18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8"/>
    </row>
    <row r="273" spans="2:24" ht="87" thickBot="1">
      <c r="B273" s="44"/>
      <c r="C273" s="25" t="s">
        <v>281</v>
      </c>
      <c r="D273" s="10" t="s">
        <v>21</v>
      </c>
      <c r="E273" s="2"/>
      <c r="F273" s="2">
        <v>4.9400000000000004</v>
      </c>
      <c r="G273" s="18"/>
      <c r="H273" s="18"/>
      <c r="I273" s="18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8"/>
    </row>
    <row r="274" spans="2:24" ht="43.8" thickBot="1">
      <c r="B274" s="44"/>
      <c r="C274" s="25" t="s">
        <v>282</v>
      </c>
      <c r="D274" s="10" t="s">
        <v>21</v>
      </c>
      <c r="E274" s="2"/>
      <c r="F274" s="2">
        <v>5.99</v>
      </c>
      <c r="G274" s="18"/>
      <c r="H274" s="18"/>
      <c r="I274" s="18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8"/>
    </row>
    <row r="275" spans="2:24" ht="72.599999999999994" thickBot="1">
      <c r="B275" s="44"/>
      <c r="C275" s="25" t="s">
        <v>283</v>
      </c>
      <c r="D275" s="10" t="s">
        <v>21</v>
      </c>
      <c r="E275" s="2"/>
      <c r="F275" s="2">
        <v>3.24</v>
      </c>
      <c r="G275" s="18"/>
      <c r="H275" s="18"/>
      <c r="I275" s="18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8"/>
    </row>
    <row r="276" spans="2:24" ht="58.2" thickBot="1">
      <c r="B276" s="44"/>
      <c r="C276" s="25" t="s">
        <v>284</v>
      </c>
      <c r="D276" s="10" t="s">
        <v>21</v>
      </c>
      <c r="E276" s="2"/>
      <c r="F276" s="2">
        <v>5.13</v>
      </c>
      <c r="G276" s="18"/>
      <c r="H276" s="18"/>
      <c r="I276" s="18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8"/>
    </row>
    <row r="277" spans="2:24" ht="58.2" thickBot="1">
      <c r="B277" s="44"/>
      <c r="C277" s="25" t="s">
        <v>791</v>
      </c>
      <c r="D277" s="10"/>
      <c r="E277" s="2" t="s">
        <v>21</v>
      </c>
      <c r="F277" s="2">
        <v>0.78600000000000003</v>
      </c>
      <c r="G277" s="18"/>
      <c r="H277" s="18"/>
      <c r="I277" s="18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 t="s">
        <v>22</v>
      </c>
      <c r="V277" s="27">
        <v>3159215590</v>
      </c>
      <c r="W277" s="8">
        <v>1</v>
      </c>
      <c r="X277" s="8"/>
    </row>
    <row r="278" spans="2:24" ht="29.4" thickBot="1">
      <c r="B278" s="38"/>
      <c r="C278" s="25" t="s">
        <v>790</v>
      </c>
      <c r="D278" s="10"/>
      <c r="E278" s="2" t="s">
        <v>21</v>
      </c>
      <c r="F278" s="2">
        <v>0.33200000000000002</v>
      </c>
      <c r="G278" s="18"/>
      <c r="H278" s="18"/>
      <c r="I278" s="18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 t="s">
        <v>22</v>
      </c>
      <c r="V278" s="27">
        <f>689527975+139999449</f>
        <v>829527424</v>
      </c>
      <c r="W278" s="8">
        <v>1</v>
      </c>
      <c r="X278" s="8"/>
    </row>
    <row r="279" spans="2:24" ht="15" thickBot="1">
      <c r="B279" s="6"/>
      <c r="C279" s="24"/>
      <c r="D279" s="10"/>
      <c r="E279" s="2"/>
      <c r="F279" s="2"/>
      <c r="G279" s="18"/>
      <c r="H279" s="18"/>
      <c r="I279" s="18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8"/>
    </row>
    <row r="280" spans="2:24" ht="15" thickBot="1">
      <c r="B280" s="37" t="s">
        <v>291</v>
      </c>
      <c r="C280" s="25" t="s">
        <v>286</v>
      </c>
      <c r="D280" s="10"/>
      <c r="E280" s="2" t="s">
        <v>21</v>
      </c>
      <c r="F280" s="2">
        <v>14.7</v>
      </c>
      <c r="G280" s="18"/>
      <c r="H280" s="18">
        <v>1</v>
      </c>
      <c r="I280" s="18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8"/>
    </row>
    <row r="281" spans="2:24" ht="15" thickBot="1">
      <c r="B281" s="44"/>
      <c r="C281" s="25" t="s">
        <v>287</v>
      </c>
      <c r="D281" s="10" t="s">
        <v>21</v>
      </c>
      <c r="E281" s="2"/>
      <c r="F281" s="2">
        <v>3.1019999999999999</v>
      </c>
      <c r="G281" s="18"/>
      <c r="H281" s="18"/>
      <c r="I281" s="18">
        <v>0.5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8"/>
    </row>
    <row r="282" spans="2:24" ht="29.4" thickBot="1">
      <c r="B282" s="44"/>
      <c r="C282" s="25" t="s">
        <v>288</v>
      </c>
      <c r="D282" s="10" t="s">
        <v>21</v>
      </c>
      <c r="E282" s="2"/>
      <c r="F282" s="2">
        <v>19.681000000000001</v>
      </c>
      <c r="G282" s="18">
        <v>0.8</v>
      </c>
      <c r="H282" s="18"/>
      <c r="I282" s="18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8"/>
    </row>
    <row r="283" spans="2:24" ht="15" thickBot="1">
      <c r="B283" s="44"/>
      <c r="C283" s="25" t="s">
        <v>289</v>
      </c>
      <c r="D283" s="10" t="s">
        <v>21</v>
      </c>
      <c r="E283" s="2"/>
      <c r="F283" s="2">
        <v>13</v>
      </c>
      <c r="G283" s="18"/>
      <c r="H283" s="18"/>
      <c r="I283" s="18">
        <v>0.5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8"/>
    </row>
    <row r="284" spans="2:24" ht="15" thickBot="1">
      <c r="B284" s="38"/>
      <c r="C284" s="25" t="s">
        <v>290</v>
      </c>
      <c r="D284" s="10" t="s">
        <v>21</v>
      </c>
      <c r="E284" s="2"/>
      <c r="F284" s="2">
        <v>2.91</v>
      </c>
      <c r="G284" s="18"/>
      <c r="H284" s="18">
        <v>1</v>
      </c>
      <c r="I284" s="18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8"/>
    </row>
    <row r="285" spans="2:24" ht="15" thickBot="1">
      <c r="B285" s="6"/>
      <c r="C285" s="24"/>
      <c r="D285" s="10"/>
      <c r="E285" s="2"/>
      <c r="F285" s="2"/>
      <c r="G285" s="18"/>
      <c r="H285" s="18"/>
      <c r="I285" s="18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8"/>
    </row>
    <row r="286" spans="2:24" ht="29.4" thickBot="1">
      <c r="B286" s="37" t="s">
        <v>311</v>
      </c>
      <c r="C286" s="25" t="s">
        <v>293</v>
      </c>
      <c r="D286" s="10" t="s">
        <v>21</v>
      </c>
      <c r="E286" s="2"/>
      <c r="F286" s="2">
        <v>38.799999999999997</v>
      </c>
      <c r="G286" s="18"/>
      <c r="H286" s="18"/>
      <c r="I286" s="18">
        <v>0.6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8"/>
    </row>
    <row r="287" spans="2:24" ht="43.8" thickBot="1">
      <c r="B287" s="44"/>
      <c r="C287" s="25" t="s">
        <v>294</v>
      </c>
      <c r="D287" s="10" t="s">
        <v>21</v>
      </c>
      <c r="E287" s="2"/>
      <c r="F287" s="2">
        <v>44</v>
      </c>
      <c r="G287" s="18"/>
      <c r="H287" s="18"/>
      <c r="I287" s="18">
        <v>0.6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8"/>
    </row>
    <row r="288" spans="2:24" ht="15" thickBot="1">
      <c r="B288" s="44"/>
      <c r="C288" s="25" t="s">
        <v>295</v>
      </c>
      <c r="D288" s="10" t="s">
        <v>21</v>
      </c>
      <c r="E288" s="2"/>
      <c r="F288" s="2">
        <v>12.2</v>
      </c>
      <c r="G288" s="18"/>
      <c r="H288" s="18"/>
      <c r="I288" s="18">
        <v>0.6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8"/>
    </row>
    <row r="289" spans="2:24" ht="43.8" thickBot="1">
      <c r="B289" s="44"/>
      <c r="C289" s="25" t="s">
        <v>296</v>
      </c>
      <c r="D289" s="10" t="s">
        <v>21</v>
      </c>
      <c r="E289" s="2"/>
      <c r="F289" s="2">
        <v>11.8</v>
      </c>
      <c r="G289" s="18"/>
      <c r="H289" s="18"/>
      <c r="I289" s="18">
        <v>0.6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8"/>
    </row>
    <row r="290" spans="2:24" ht="15" thickBot="1">
      <c r="B290" s="44"/>
      <c r="C290" s="25" t="s">
        <v>297</v>
      </c>
      <c r="D290" s="10" t="s">
        <v>21</v>
      </c>
      <c r="E290" s="2"/>
      <c r="F290" s="2">
        <v>1.3</v>
      </c>
      <c r="G290" s="18"/>
      <c r="H290" s="18"/>
      <c r="I290" s="18">
        <v>0.6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8"/>
    </row>
    <row r="291" spans="2:24" ht="15" thickBot="1">
      <c r="B291" s="44"/>
      <c r="C291" s="39" t="s">
        <v>298</v>
      </c>
      <c r="D291" s="37" t="s">
        <v>21</v>
      </c>
      <c r="E291" s="2"/>
      <c r="F291" s="2">
        <v>8.9489999999999998</v>
      </c>
      <c r="G291" s="18"/>
      <c r="H291" s="18">
        <v>1</v>
      </c>
      <c r="I291" s="18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 t="s">
        <v>22</v>
      </c>
      <c r="V291" s="27">
        <v>20999980864</v>
      </c>
      <c r="W291" s="2"/>
      <c r="X291" s="8" t="s">
        <v>799</v>
      </c>
    </row>
    <row r="292" spans="2:24" ht="15" thickBot="1">
      <c r="B292" s="44"/>
      <c r="C292" s="40"/>
      <c r="D292" s="38"/>
      <c r="E292" s="2"/>
      <c r="F292" s="2">
        <f>34.4-F291</f>
        <v>25.451000000000001</v>
      </c>
      <c r="G292" s="18"/>
      <c r="H292" s="18">
        <v>1</v>
      </c>
      <c r="I292" s="18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8"/>
    </row>
    <row r="293" spans="2:24" ht="29.4" thickBot="1">
      <c r="B293" s="44"/>
      <c r="C293" s="25" t="s">
        <v>299</v>
      </c>
      <c r="D293" s="10" t="s">
        <v>21</v>
      </c>
      <c r="E293" s="2"/>
      <c r="F293" s="2">
        <v>1.2</v>
      </c>
      <c r="G293" s="18"/>
      <c r="H293" s="18"/>
      <c r="I293" s="18">
        <v>0.7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8"/>
    </row>
    <row r="294" spans="2:24" ht="15" thickBot="1">
      <c r="B294" s="44"/>
      <c r="C294" s="25" t="s">
        <v>300</v>
      </c>
      <c r="D294" s="10" t="s">
        <v>21</v>
      </c>
      <c r="E294" s="2"/>
      <c r="F294" s="2">
        <v>1.95</v>
      </c>
      <c r="G294" s="18"/>
      <c r="H294" s="18"/>
      <c r="I294" s="18">
        <v>0.7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8"/>
    </row>
    <row r="295" spans="2:24" ht="15" thickBot="1">
      <c r="B295" s="44"/>
      <c r="C295" s="25" t="s">
        <v>301</v>
      </c>
      <c r="D295" s="10" t="s">
        <v>21</v>
      </c>
      <c r="E295" s="2"/>
      <c r="F295" s="2">
        <v>1</v>
      </c>
      <c r="G295" s="18"/>
      <c r="H295" s="18"/>
      <c r="I295" s="18">
        <v>0.7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8"/>
    </row>
    <row r="296" spans="2:24" ht="15" thickBot="1">
      <c r="B296" s="44"/>
      <c r="C296" s="25" t="s">
        <v>302</v>
      </c>
      <c r="D296" s="10" t="s">
        <v>21</v>
      </c>
      <c r="E296" s="2"/>
      <c r="F296" s="2">
        <v>1</v>
      </c>
      <c r="G296" s="18"/>
      <c r="H296" s="18"/>
      <c r="I296" s="18">
        <v>0.7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8"/>
    </row>
    <row r="297" spans="2:24" ht="29.4" thickBot="1">
      <c r="B297" s="44"/>
      <c r="C297" s="25" t="s">
        <v>303</v>
      </c>
      <c r="D297" s="10" t="s">
        <v>21</v>
      </c>
      <c r="E297" s="2"/>
      <c r="F297" s="2">
        <v>1.02</v>
      </c>
      <c r="G297" s="18">
        <v>0.6</v>
      </c>
      <c r="H297" s="18"/>
      <c r="I297" s="18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8"/>
    </row>
    <row r="298" spans="2:24" ht="29.4" thickBot="1">
      <c r="B298" s="44"/>
      <c r="C298" s="25" t="s">
        <v>304</v>
      </c>
      <c r="D298" s="10" t="s">
        <v>21</v>
      </c>
      <c r="E298" s="2"/>
      <c r="F298" s="2">
        <v>5.5</v>
      </c>
      <c r="G298" s="18"/>
      <c r="H298" s="18">
        <v>1</v>
      </c>
      <c r="I298" s="18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8"/>
    </row>
    <row r="299" spans="2:24" ht="43.8" thickBot="1">
      <c r="B299" s="44"/>
      <c r="C299" s="25" t="s">
        <v>305</v>
      </c>
      <c r="D299" s="10" t="s">
        <v>21</v>
      </c>
      <c r="E299" s="2"/>
      <c r="F299" s="2">
        <v>1.1299999999999999</v>
      </c>
      <c r="G299" s="18"/>
      <c r="H299" s="18"/>
      <c r="I299" s="18">
        <v>0.6</v>
      </c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8"/>
    </row>
    <row r="300" spans="2:24" ht="15" thickBot="1">
      <c r="B300" s="44"/>
      <c r="C300" s="25" t="s">
        <v>306</v>
      </c>
      <c r="D300" s="10" t="s">
        <v>21</v>
      </c>
      <c r="E300" s="2"/>
      <c r="F300" s="2">
        <v>2.8</v>
      </c>
      <c r="G300" s="18"/>
      <c r="H300" s="18"/>
      <c r="I300" s="18">
        <v>0.6</v>
      </c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8"/>
    </row>
    <row r="301" spans="2:24" ht="15" thickBot="1">
      <c r="B301" s="44"/>
      <c r="C301" s="25" t="s">
        <v>307</v>
      </c>
      <c r="D301" s="10" t="s">
        <v>21</v>
      </c>
      <c r="E301" s="2"/>
      <c r="F301" s="2">
        <v>11.2</v>
      </c>
      <c r="G301" s="18"/>
      <c r="H301" s="18"/>
      <c r="I301" s="18">
        <v>0.6</v>
      </c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8"/>
    </row>
    <row r="302" spans="2:24" ht="29.4" thickBot="1">
      <c r="B302" s="44"/>
      <c r="C302" s="25" t="s">
        <v>308</v>
      </c>
      <c r="D302" s="10" t="s">
        <v>21</v>
      </c>
      <c r="E302" s="2"/>
      <c r="F302" s="2">
        <v>3.5</v>
      </c>
      <c r="G302" s="18"/>
      <c r="H302" s="18"/>
      <c r="I302" s="18">
        <v>0.6</v>
      </c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8"/>
    </row>
    <row r="303" spans="2:24" ht="15" thickBot="1">
      <c r="B303" s="44"/>
      <c r="C303" s="25" t="s">
        <v>309</v>
      </c>
      <c r="D303" s="10" t="s">
        <v>21</v>
      </c>
      <c r="E303" s="2"/>
      <c r="F303" s="2">
        <v>1.5</v>
      </c>
      <c r="G303" s="18"/>
      <c r="H303" s="18"/>
      <c r="I303" s="18">
        <v>0.6</v>
      </c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8"/>
    </row>
    <row r="304" spans="2:24" ht="58.2" thickBot="1">
      <c r="B304" s="44"/>
      <c r="C304" s="25" t="s">
        <v>310</v>
      </c>
      <c r="D304" s="10" t="s">
        <v>21</v>
      </c>
      <c r="E304" s="2"/>
      <c r="F304" s="2">
        <v>11</v>
      </c>
      <c r="G304" s="18"/>
      <c r="H304" s="18"/>
      <c r="I304" s="18">
        <v>0.6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8"/>
    </row>
    <row r="305" spans="2:24" ht="15" thickBot="1">
      <c r="B305" s="44"/>
      <c r="C305" s="25" t="s">
        <v>312</v>
      </c>
      <c r="D305" s="10" t="s">
        <v>21</v>
      </c>
      <c r="E305" s="2"/>
      <c r="F305" s="2">
        <v>1</v>
      </c>
      <c r="G305" s="18"/>
      <c r="H305" s="18"/>
      <c r="I305" s="18">
        <v>0.6</v>
      </c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8"/>
    </row>
    <row r="306" spans="2:24" ht="29.4" thickBot="1">
      <c r="B306" s="44"/>
      <c r="C306" s="25" t="s">
        <v>313</v>
      </c>
      <c r="D306" s="10" t="s">
        <v>21</v>
      </c>
      <c r="E306" s="2"/>
      <c r="F306" s="2">
        <v>10</v>
      </c>
      <c r="G306" s="18"/>
      <c r="H306" s="18"/>
      <c r="I306" s="18">
        <v>0.6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8"/>
    </row>
    <row r="307" spans="2:24" ht="15" thickBot="1">
      <c r="B307" s="44"/>
      <c r="C307" s="25" t="s">
        <v>314</v>
      </c>
      <c r="D307" s="10" t="s">
        <v>21</v>
      </c>
      <c r="E307" s="2"/>
      <c r="F307" s="2">
        <v>1.2</v>
      </c>
      <c r="G307" s="18"/>
      <c r="H307" s="18"/>
      <c r="I307" s="18">
        <v>0.6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8"/>
    </row>
    <row r="308" spans="2:24" ht="15" thickBot="1">
      <c r="B308" s="44"/>
      <c r="C308" s="25" t="s">
        <v>315</v>
      </c>
      <c r="D308" s="10" t="s">
        <v>21</v>
      </c>
      <c r="E308" s="2"/>
      <c r="F308" s="2">
        <v>1.1000000000000001</v>
      </c>
      <c r="G308" s="18"/>
      <c r="H308" s="18"/>
      <c r="I308" s="18">
        <v>0.6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8"/>
    </row>
    <row r="309" spans="2:24" ht="15" thickBot="1">
      <c r="B309" s="44"/>
      <c r="C309" s="25" t="s">
        <v>316</v>
      </c>
      <c r="D309" s="10" t="s">
        <v>21</v>
      </c>
      <c r="E309" s="2"/>
      <c r="F309" s="2">
        <v>3</v>
      </c>
      <c r="G309" s="18"/>
      <c r="H309" s="18"/>
      <c r="I309" s="18">
        <v>0.6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8"/>
    </row>
    <row r="310" spans="2:24" ht="15" thickBot="1">
      <c r="B310" s="44"/>
      <c r="C310" s="25" t="s">
        <v>317</v>
      </c>
      <c r="D310" s="10" t="s">
        <v>21</v>
      </c>
      <c r="E310" s="2"/>
      <c r="F310" s="2">
        <v>1.3</v>
      </c>
      <c r="G310" s="18"/>
      <c r="H310" s="18"/>
      <c r="I310" s="18">
        <v>0.6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8"/>
    </row>
    <row r="311" spans="2:24" ht="15" thickBot="1">
      <c r="B311" s="44"/>
      <c r="C311" s="25" t="s">
        <v>318</v>
      </c>
      <c r="D311" s="10" t="s">
        <v>21</v>
      </c>
      <c r="E311" s="2"/>
      <c r="F311" s="2">
        <v>4</v>
      </c>
      <c r="G311" s="18"/>
      <c r="H311" s="18"/>
      <c r="I311" s="18">
        <v>0.6</v>
      </c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8"/>
    </row>
    <row r="312" spans="2:24" ht="15" thickBot="1">
      <c r="B312" s="44"/>
      <c r="C312" s="25" t="s">
        <v>319</v>
      </c>
      <c r="D312" s="10" t="s">
        <v>21</v>
      </c>
      <c r="E312" s="2"/>
      <c r="F312" s="2">
        <v>4.8</v>
      </c>
      <c r="G312" s="18"/>
      <c r="H312" s="18"/>
      <c r="I312" s="18">
        <v>0.6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8"/>
    </row>
    <row r="313" spans="2:24" ht="43.8" thickBot="1">
      <c r="B313" s="44"/>
      <c r="C313" s="25" t="s">
        <v>320</v>
      </c>
      <c r="D313" s="10" t="s">
        <v>21</v>
      </c>
      <c r="E313" s="2"/>
      <c r="F313" s="2">
        <v>12</v>
      </c>
      <c r="G313" s="18"/>
      <c r="H313" s="18"/>
      <c r="I313" s="18">
        <v>0.6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8"/>
    </row>
    <row r="314" spans="2:24" ht="15" thickBot="1">
      <c r="B314" s="44"/>
      <c r="C314" s="25" t="s">
        <v>321</v>
      </c>
      <c r="D314" s="10" t="s">
        <v>21</v>
      </c>
      <c r="E314" s="2"/>
      <c r="F314" s="2">
        <v>2.5</v>
      </c>
      <c r="G314" s="18"/>
      <c r="H314" s="18"/>
      <c r="I314" s="18">
        <v>0.6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8"/>
    </row>
    <row r="315" spans="2:24" ht="15" thickBot="1">
      <c r="B315" s="44"/>
      <c r="C315" s="25" t="s">
        <v>322</v>
      </c>
      <c r="D315" s="10" t="s">
        <v>21</v>
      </c>
      <c r="E315" s="2"/>
      <c r="F315" s="2">
        <v>1.9</v>
      </c>
      <c r="G315" s="18"/>
      <c r="H315" s="18"/>
      <c r="I315" s="18">
        <v>0.6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8"/>
    </row>
    <row r="316" spans="2:24" ht="15" thickBot="1">
      <c r="B316" s="44"/>
      <c r="C316" s="25" t="s">
        <v>323</v>
      </c>
      <c r="D316" s="10" t="s">
        <v>21</v>
      </c>
      <c r="E316" s="2"/>
      <c r="F316" s="2">
        <v>1.9</v>
      </c>
      <c r="G316" s="18"/>
      <c r="H316" s="18"/>
      <c r="I316" s="18">
        <v>0.6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8"/>
    </row>
    <row r="317" spans="2:24" ht="29.4" thickBot="1">
      <c r="B317" s="44"/>
      <c r="C317" s="25" t="s">
        <v>324</v>
      </c>
      <c r="D317" s="10" t="s">
        <v>21</v>
      </c>
      <c r="E317" s="2"/>
      <c r="F317" s="2">
        <v>9</v>
      </c>
      <c r="G317" s="18"/>
      <c r="H317" s="18"/>
      <c r="I317" s="18">
        <v>0.6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8"/>
    </row>
    <row r="318" spans="2:24" ht="15" thickBot="1">
      <c r="B318" s="44"/>
      <c r="C318" s="25" t="s">
        <v>325</v>
      </c>
      <c r="D318" s="10" t="s">
        <v>21</v>
      </c>
      <c r="E318" s="2"/>
      <c r="F318" s="2">
        <v>1.1000000000000001</v>
      </c>
      <c r="G318" s="18"/>
      <c r="H318" s="18"/>
      <c r="I318" s="18">
        <v>0.6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8"/>
    </row>
    <row r="319" spans="2:24" ht="58.2" thickBot="1">
      <c r="B319" s="44"/>
      <c r="C319" s="25" t="s">
        <v>326</v>
      </c>
      <c r="D319" s="10" t="s">
        <v>21</v>
      </c>
      <c r="E319" s="2"/>
      <c r="F319" s="2">
        <v>9</v>
      </c>
      <c r="G319" s="18"/>
      <c r="H319" s="18"/>
      <c r="I319" s="18">
        <v>0.6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8"/>
    </row>
    <row r="320" spans="2:24" ht="29.4" thickBot="1">
      <c r="B320" s="44"/>
      <c r="C320" s="25" t="s">
        <v>327</v>
      </c>
      <c r="D320" s="10" t="s">
        <v>21</v>
      </c>
      <c r="E320" s="2"/>
      <c r="F320" s="2">
        <v>2.5</v>
      </c>
      <c r="G320" s="18"/>
      <c r="H320" s="18"/>
      <c r="I320" s="18">
        <v>0.6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8"/>
    </row>
    <row r="321" spans="2:24" ht="15" thickBot="1">
      <c r="B321" s="44"/>
      <c r="C321" s="25" t="s">
        <v>328</v>
      </c>
      <c r="D321" s="10" t="s">
        <v>21</v>
      </c>
      <c r="E321" s="2"/>
      <c r="F321" s="2">
        <v>7.6</v>
      </c>
      <c r="G321" s="18"/>
      <c r="H321" s="18">
        <v>1</v>
      </c>
      <c r="I321" s="18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8"/>
    </row>
    <row r="322" spans="2:24" ht="29.4" thickBot="1">
      <c r="B322" s="44"/>
      <c r="C322" s="25" t="s">
        <v>329</v>
      </c>
      <c r="D322" s="10" t="s">
        <v>21</v>
      </c>
      <c r="E322" s="2"/>
      <c r="F322" s="2">
        <v>2.5</v>
      </c>
      <c r="G322" s="18"/>
      <c r="H322" s="18"/>
      <c r="I322" s="18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8"/>
    </row>
    <row r="323" spans="2:24" ht="43.8" thickBot="1">
      <c r="B323" s="44"/>
      <c r="C323" s="25" t="s">
        <v>330</v>
      </c>
      <c r="D323" s="10" t="s">
        <v>21</v>
      </c>
      <c r="E323" s="2"/>
      <c r="F323" s="2">
        <v>10.8</v>
      </c>
      <c r="G323" s="18"/>
      <c r="H323" s="18"/>
      <c r="I323" s="18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8"/>
    </row>
    <row r="324" spans="2:24" ht="58.2" thickBot="1">
      <c r="B324" s="44"/>
      <c r="C324" s="25" t="s">
        <v>331</v>
      </c>
      <c r="D324" s="10" t="s">
        <v>21</v>
      </c>
      <c r="E324" s="2"/>
      <c r="F324" s="2">
        <v>30.5</v>
      </c>
      <c r="G324" s="18"/>
      <c r="H324" s="18"/>
      <c r="I324" s="18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8"/>
    </row>
    <row r="325" spans="2:24" ht="43.8" thickBot="1">
      <c r="B325" s="44"/>
      <c r="C325" s="25" t="s">
        <v>332</v>
      </c>
      <c r="D325" s="10" t="s">
        <v>21</v>
      </c>
      <c r="E325" s="2"/>
      <c r="F325" s="2">
        <v>25.7</v>
      </c>
      <c r="G325" s="18"/>
      <c r="H325" s="18"/>
      <c r="I325" s="18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8"/>
    </row>
    <row r="326" spans="2:24" ht="58.2" thickBot="1">
      <c r="B326" s="44"/>
      <c r="C326" s="36" t="s">
        <v>824</v>
      </c>
      <c r="D326" s="10" t="s">
        <v>21</v>
      </c>
      <c r="E326" s="2"/>
      <c r="F326" s="2">
        <v>3.5139999999999998</v>
      </c>
      <c r="G326" s="18"/>
      <c r="H326" s="18"/>
      <c r="I326" s="18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 t="s">
        <v>22</v>
      </c>
      <c r="V326" s="27">
        <v>9999605078</v>
      </c>
      <c r="W326" s="2"/>
      <c r="X326" s="8" t="s">
        <v>825</v>
      </c>
    </row>
    <row r="327" spans="2:24" ht="29.4" thickBot="1">
      <c r="B327" s="38"/>
      <c r="C327" s="25" t="s">
        <v>327</v>
      </c>
      <c r="D327" s="10" t="s">
        <v>21</v>
      </c>
      <c r="E327" s="2"/>
      <c r="F327" s="2"/>
      <c r="G327" s="18"/>
      <c r="H327" s="18"/>
      <c r="I327" s="18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8"/>
    </row>
    <row r="328" spans="2:24" ht="15" thickBot="1">
      <c r="B328" s="6"/>
      <c r="C328" s="24"/>
      <c r="D328" s="10"/>
      <c r="E328" s="2"/>
      <c r="F328" s="2"/>
      <c r="G328" s="18"/>
      <c r="H328" s="18"/>
      <c r="I328" s="18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8"/>
    </row>
    <row r="329" spans="2:24" ht="43.8" thickBot="1">
      <c r="B329" s="37" t="s">
        <v>345</v>
      </c>
      <c r="C329" s="25" t="s">
        <v>333</v>
      </c>
      <c r="D329" s="10" t="s">
        <v>21</v>
      </c>
      <c r="E329" s="2"/>
      <c r="F329" s="2">
        <v>15</v>
      </c>
      <c r="G329" s="18"/>
      <c r="H329" s="18">
        <v>1</v>
      </c>
      <c r="I329" s="18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8"/>
    </row>
    <row r="330" spans="2:24" ht="43.8" thickBot="1">
      <c r="B330" s="44"/>
      <c r="C330" s="25" t="s">
        <v>334</v>
      </c>
      <c r="D330" s="10" t="s">
        <v>21</v>
      </c>
      <c r="E330" s="2"/>
      <c r="F330" s="2">
        <v>21</v>
      </c>
      <c r="G330" s="18"/>
      <c r="H330" s="18">
        <v>1</v>
      </c>
      <c r="I330" s="18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8"/>
    </row>
    <row r="331" spans="2:24" ht="33" customHeight="1" thickBot="1">
      <c r="B331" s="44"/>
      <c r="C331" s="39" t="s">
        <v>335</v>
      </c>
      <c r="D331" s="10" t="s">
        <v>21</v>
      </c>
      <c r="E331" s="2"/>
      <c r="F331" s="2">
        <v>3.9750000000000001</v>
      </c>
      <c r="G331" s="18"/>
      <c r="H331" s="18"/>
      <c r="I331" s="18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 t="s">
        <v>22</v>
      </c>
      <c r="V331" s="27">
        <v>5157904688.8199997</v>
      </c>
      <c r="W331" s="29">
        <v>0.59150000000000003</v>
      </c>
      <c r="X331" s="8"/>
    </row>
    <row r="332" spans="2:24" ht="15" thickBot="1">
      <c r="B332" s="44"/>
      <c r="C332" s="40"/>
      <c r="D332" s="10" t="s">
        <v>21</v>
      </c>
      <c r="E332" s="2"/>
      <c r="F332" s="2">
        <f>13-F331</f>
        <v>9.0250000000000004</v>
      </c>
      <c r="G332" s="18"/>
      <c r="H332" s="18">
        <v>1</v>
      </c>
      <c r="I332" s="18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8"/>
    </row>
    <row r="333" spans="2:24" ht="43.8" thickBot="1">
      <c r="B333" s="44"/>
      <c r="C333" s="39" t="s">
        <v>336</v>
      </c>
      <c r="D333" s="37" t="s">
        <v>21</v>
      </c>
      <c r="E333" s="2"/>
      <c r="F333" s="2">
        <v>8</v>
      </c>
      <c r="G333" s="18"/>
      <c r="H333" s="18">
        <v>1</v>
      </c>
      <c r="I333" s="18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8" t="s">
        <v>826</v>
      </c>
    </row>
    <row r="334" spans="2:24" ht="15" thickBot="1">
      <c r="B334" s="44"/>
      <c r="C334" s="40"/>
      <c r="D334" s="38"/>
      <c r="E334" s="2"/>
      <c r="F334" s="2">
        <v>2</v>
      </c>
      <c r="G334" s="18"/>
      <c r="H334" s="18">
        <v>1</v>
      </c>
      <c r="I334" s="18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8"/>
    </row>
    <row r="335" spans="2:24" ht="29.4" thickBot="1">
      <c r="B335" s="44"/>
      <c r="C335" s="25" t="s">
        <v>337</v>
      </c>
      <c r="D335" s="10" t="s">
        <v>21</v>
      </c>
      <c r="E335" s="2"/>
      <c r="F335" s="2">
        <v>18</v>
      </c>
      <c r="G335" s="18"/>
      <c r="H335" s="18">
        <v>1</v>
      </c>
      <c r="I335" s="18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8"/>
    </row>
    <row r="336" spans="2:24" ht="43.8" thickBot="1">
      <c r="B336" s="44"/>
      <c r="C336" s="25" t="s">
        <v>338</v>
      </c>
      <c r="D336" s="10" t="s">
        <v>21</v>
      </c>
      <c r="E336" s="2"/>
      <c r="F336" s="2">
        <v>17</v>
      </c>
      <c r="G336" s="18"/>
      <c r="H336" s="18">
        <v>1</v>
      </c>
      <c r="I336" s="18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8"/>
    </row>
    <row r="337" spans="2:24" ht="29.4" thickBot="1">
      <c r="B337" s="44"/>
      <c r="C337" s="25" t="s">
        <v>339</v>
      </c>
      <c r="D337" s="10" t="s">
        <v>21</v>
      </c>
      <c r="E337" s="2"/>
      <c r="F337" s="2">
        <v>12</v>
      </c>
      <c r="G337" s="18"/>
      <c r="H337" s="18">
        <v>1</v>
      </c>
      <c r="I337" s="18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8"/>
    </row>
    <row r="338" spans="2:24" ht="15" thickBot="1">
      <c r="B338" s="44"/>
      <c r="C338" s="25" t="s">
        <v>340</v>
      </c>
      <c r="D338" s="10" t="s">
        <v>21</v>
      </c>
      <c r="E338" s="2"/>
      <c r="F338" s="2">
        <v>9</v>
      </c>
      <c r="G338" s="18"/>
      <c r="H338" s="18">
        <v>1</v>
      </c>
      <c r="I338" s="18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8"/>
    </row>
    <row r="339" spans="2:24" ht="15" thickBot="1">
      <c r="B339" s="44"/>
      <c r="C339" s="25" t="s">
        <v>341</v>
      </c>
      <c r="D339" s="10" t="s">
        <v>21</v>
      </c>
      <c r="E339" s="2"/>
      <c r="F339" s="2">
        <v>17</v>
      </c>
      <c r="G339" s="18"/>
      <c r="H339" s="18">
        <v>1</v>
      </c>
      <c r="I339" s="18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8"/>
    </row>
    <row r="340" spans="2:24" ht="29.4" thickBot="1">
      <c r="B340" s="44"/>
      <c r="C340" s="25" t="s">
        <v>342</v>
      </c>
      <c r="D340" s="10" t="s">
        <v>21</v>
      </c>
      <c r="E340" s="2"/>
      <c r="F340" s="2">
        <v>5</v>
      </c>
      <c r="G340" s="18"/>
      <c r="H340" s="18">
        <v>1</v>
      </c>
      <c r="I340" s="18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8"/>
    </row>
    <row r="341" spans="2:24" ht="29.4" thickBot="1">
      <c r="B341" s="44"/>
      <c r="C341" s="25" t="s">
        <v>343</v>
      </c>
      <c r="D341" s="10" t="s">
        <v>21</v>
      </c>
      <c r="E341" s="2"/>
      <c r="F341" s="2">
        <v>9</v>
      </c>
      <c r="G341" s="18"/>
      <c r="H341" s="18">
        <v>1</v>
      </c>
      <c r="I341" s="18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8"/>
    </row>
    <row r="342" spans="2:24" ht="43.8" thickBot="1">
      <c r="B342" s="44"/>
      <c r="C342" s="25" t="s">
        <v>832</v>
      </c>
      <c r="D342" s="10" t="s">
        <v>21</v>
      </c>
      <c r="E342" s="2"/>
      <c r="F342" s="2">
        <v>0.6</v>
      </c>
      <c r="G342" s="18"/>
      <c r="H342" s="18">
        <v>0.9</v>
      </c>
      <c r="I342" s="18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 t="s">
        <v>20</v>
      </c>
      <c r="V342" s="27">
        <v>1523014378</v>
      </c>
      <c r="W342" s="2"/>
      <c r="X342" s="8" t="s">
        <v>833</v>
      </c>
    </row>
    <row r="343" spans="2:24" ht="15" thickBot="1">
      <c r="B343" s="38"/>
      <c r="C343" s="25" t="s">
        <v>344</v>
      </c>
      <c r="D343" s="10"/>
      <c r="E343" s="2"/>
      <c r="F343" s="2"/>
      <c r="G343" s="18"/>
      <c r="H343" s="18">
        <v>1</v>
      </c>
      <c r="I343" s="18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8"/>
    </row>
    <row r="344" spans="2:24" ht="15" thickBot="1">
      <c r="B344" s="6"/>
      <c r="C344" s="24"/>
      <c r="D344" s="10"/>
      <c r="E344" s="2"/>
      <c r="F344" s="2"/>
      <c r="G344" s="18"/>
      <c r="H344" s="18"/>
      <c r="I344" s="18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8"/>
    </row>
    <row r="345" spans="2:24" ht="29.4" thickBot="1">
      <c r="B345" s="37" t="s">
        <v>361</v>
      </c>
      <c r="C345" s="25" t="s">
        <v>346</v>
      </c>
      <c r="D345" s="10" t="s">
        <v>21</v>
      </c>
      <c r="E345" s="2"/>
      <c r="F345" s="2">
        <v>8.4</v>
      </c>
      <c r="G345" s="18">
        <v>0.5</v>
      </c>
      <c r="H345" s="18"/>
      <c r="I345" s="18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8"/>
    </row>
    <row r="346" spans="2:24" ht="15" thickBot="1">
      <c r="B346" s="44"/>
      <c r="C346" s="25" t="s">
        <v>347</v>
      </c>
      <c r="D346" s="10" t="s">
        <v>21</v>
      </c>
      <c r="E346" s="2"/>
      <c r="F346" s="2">
        <v>2.6</v>
      </c>
      <c r="G346" s="18"/>
      <c r="H346" s="18"/>
      <c r="I346" s="18">
        <v>0.8</v>
      </c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8"/>
    </row>
    <row r="347" spans="2:24" ht="15" thickBot="1">
      <c r="B347" s="44"/>
      <c r="C347" s="25" t="s">
        <v>348</v>
      </c>
      <c r="D347" s="10" t="s">
        <v>21</v>
      </c>
      <c r="E347" s="2"/>
      <c r="F347" s="2">
        <v>3.2</v>
      </c>
      <c r="G347" s="18"/>
      <c r="H347" s="18">
        <v>1</v>
      </c>
      <c r="I347" s="18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8"/>
    </row>
    <row r="348" spans="2:24" ht="15" thickBot="1">
      <c r="B348" s="44"/>
      <c r="C348" s="25" t="s">
        <v>349</v>
      </c>
      <c r="D348" s="10" t="s">
        <v>21</v>
      </c>
      <c r="E348" s="2"/>
      <c r="F348" s="2">
        <v>7</v>
      </c>
      <c r="G348" s="18"/>
      <c r="H348" s="18"/>
      <c r="I348" s="18">
        <v>0.8</v>
      </c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8"/>
    </row>
    <row r="349" spans="2:24" ht="15" thickBot="1">
      <c r="B349" s="44"/>
      <c r="C349" s="25" t="s">
        <v>350</v>
      </c>
      <c r="D349" s="10" t="s">
        <v>21</v>
      </c>
      <c r="E349" s="2"/>
      <c r="F349" s="2">
        <v>7</v>
      </c>
      <c r="G349" s="18"/>
      <c r="H349" s="18"/>
      <c r="I349" s="18">
        <v>0.8</v>
      </c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8"/>
    </row>
    <row r="350" spans="2:24" ht="15" thickBot="1">
      <c r="B350" s="44"/>
      <c r="C350" s="25" t="s">
        <v>351</v>
      </c>
      <c r="D350" s="10" t="s">
        <v>21</v>
      </c>
      <c r="E350" s="2"/>
      <c r="F350" s="2">
        <v>5</v>
      </c>
      <c r="G350" s="18"/>
      <c r="H350" s="18"/>
      <c r="I350" s="18">
        <v>0.8</v>
      </c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8"/>
    </row>
    <row r="351" spans="2:24" ht="29.4" thickBot="1">
      <c r="B351" s="44"/>
      <c r="C351" s="25" t="s">
        <v>352</v>
      </c>
      <c r="D351" s="10" t="s">
        <v>21</v>
      </c>
      <c r="E351" s="2"/>
      <c r="F351" s="2">
        <v>7.8</v>
      </c>
      <c r="G351" s="18"/>
      <c r="H351" s="18"/>
      <c r="I351" s="18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8"/>
    </row>
    <row r="352" spans="2:24" ht="15" thickBot="1">
      <c r="B352" s="44"/>
      <c r="C352" s="25" t="s">
        <v>353</v>
      </c>
      <c r="D352" s="10" t="s">
        <v>21</v>
      </c>
      <c r="E352" s="2"/>
      <c r="F352" s="2">
        <v>3.5</v>
      </c>
      <c r="G352" s="18"/>
      <c r="H352" s="18"/>
      <c r="I352" s="18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8"/>
    </row>
    <row r="353" spans="2:24" ht="15" thickBot="1">
      <c r="B353" s="44"/>
      <c r="C353" s="25" t="s">
        <v>354</v>
      </c>
      <c r="D353" s="10" t="s">
        <v>21</v>
      </c>
      <c r="E353" s="2"/>
      <c r="F353" s="2">
        <v>2</v>
      </c>
      <c r="G353" s="18"/>
      <c r="H353" s="18"/>
      <c r="I353" s="18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8"/>
    </row>
    <row r="354" spans="2:24" ht="15" thickBot="1">
      <c r="B354" s="44"/>
      <c r="C354" s="25" t="s">
        <v>355</v>
      </c>
      <c r="D354" s="10" t="s">
        <v>21</v>
      </c>
      <c r="E354" s="2"/>
      <c r="F354" s="2">
        <v>6</v>
      </c>
      <c r="G354" s="18"/>
      <c r="H354" s="18"/>
      <c r="I354" s="18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8"/>
    </row>
    <row r="355" spans="2:24" ht="29.4" thickBot="1">
      <c r="B355" s="44"/>
      <c r="C355" s="25" t="s">
        <v>356</v>
      </c>
      <c r="D355" s="10" t="s">
        <v>21</v>
      </c>
      <c r="E355" s="2"/>
      <c r="F355" s="2">
        <v>4</v>
      </c>
      <c r="G355" s="18"/>
      <c r="H355" s="18"/>
      <c r="I355" s="18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8"/>
    </row>
    <row r="356" spans="2:24" ht="29.4" thickBot="1">
      <c r="B356" s="44"/>
      <c r="C356" s="25" t="s">
        <v>357</v>
      </c>
      <c r="D356" s="10" t="s">
        <v>21</v>
      </c>
      <c r="E356" s="2"/>
      <c r="F356" s="2">
        <v>2</v>
      </c>
      <c r="G356" s="18"/>
      <c r="H356" s="18"/>
      <c r="I356" s="18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8"/>
    </row>
    <row r="357" spans="2:24" ht="29.4" thickBot="1">
      <c r="B357" s="44"/>
      <c r="C357" s="25" t="s">
        <v>358</v>
      </c>
      <c r="D357" s="10" t="s">
        <v>21</v>
      </c>
      <c r="E357" s="2"/>
      <c r="F357" s="2">
        <v>3.7</v>
      </c>
      <c r="G357" s="18"/>
      <c r="H357" s="18"/>
      <c r="I357" s="18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8"/>
    </row>
    <row r="358" spans="2:24" ht="15" thickBot="1">
      <c r="B358" s="44"/>
      <c r="C358" s="25" t="s">
        <v>359</v>
      </c>
      <c r="D358" s="10" t="s">
        <v>21</v>
      </c>
      <c r="E358" s="2"/>
      <c r="F358" s="2">
        <v>5</v>
      </c>
      <c r="G358" s="18"/>
      <c r="H358" s="18"/>
      <c r="I358" s="18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8"/>
    </row>
    <row r="359" spans="2:24" ht="15" thickBot="1">
      <c r="B359" s="38"/>
      <c r="C359" s="25" t="s">
        <v>360</v>
      </c>
      <c r="D359" s="10" t="s">
        <v>21</v>
      </c>
      <c r="E359" s="2"/>
      <c r="F359" s="2">
        <v>2</v>
      </c>
      <c r="G359" s="18"/>
      <c r="H359" s="18"/>
      <c r="I359" s="18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8"/>
    </row>
    <row r="360" spans="2:24" ht="15" thickBot="1">
      <c r="B360" s="6"/>
      <c r="C360" s="24"/>
      <c r="D360" s="10"/>
      <c r="E360" s="2"/>
      <c r="F360" s="2"/>
      <c r="G360" s="18"/>
      <c r="H360" s="18"/>
      <c r="I360" s="18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8"/>
    </row>
    <row r="361" spans="2:24" ht="29.4" thickBot="1">
      <c r="B361" s="65" t="s">
        <v>371</v>
      </c>
      <c r="C361" s="25" t="s">
        <v>362</v>
      </c>
      <c r="D361" s="10" t="s">
        <v>21</v>
      </c>
      <c r="E361" s="2"/>
      <c r="F361" s="2">
        <v>23.3</v>
      </c>
      <c r="G361" s="18"/>
      <c r="H361" s="18"/>
      <c r="I361" s="18">
        <v>0.8</v>
      </c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8"/>
    </row>
    <row r="362" spans="2:24" ht="29.4" thickBot="1">
      <c r="B362" s="66"/>
      <c r="C362" s="25" t="s">
        <v>363</v>
      </c>
      <c r="D362" s="10" t="s">
        <v>21</v>
      </c>
      <c r="E362" s="2"/>
      <c r="F362" s="2">
        <v>9.35</v>
      </c>
      <c r="G362" s="18"/>
      <c r="H362" s="18"/>
      <c r="I362" s="18">
        <v>0.8</v>
      </c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8"/>
    </row>
    <row r="363" spans="2:24" ht="29.4" thickBot="1">
      <c r="B363" s="66"/>
      <c r="C363" s="25" t="s">
        <v>364</v>
      </c>
      <c r="D363" s="10" t="s">
        <v>21</v>
      </c>
      <c r="E363" s="2"/>
      <c r="F363" s="2">
        <v>24.4</v>
      </c>
      <c r="G363" s="18"/>
      <c r="H363" s="18">
        <v>1</v>
      </c>
      <c r="I363" s="18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8"/>
    </row>
    <row r="364" spans="2:24" ht="29.4" thickBot="1">
      <c r="B364" s="66"/>
      <c r="C364" s="25" t="s">
        <v>365</v>
      </c>
      <c r="D364" s="10" t="s">
        <v>21</v>
      </c>
      <c r="E364" s="2"/>
      <c r="F364" s="2">
        <v>13.15</v>
      </c>
      <c r="G364" s="18"/>
      <c r="H364" s="18"/>
      <c r="I364" s="18">
        <v>0.7</v>
      </c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8"/>
    </row>
    <row r="365" spans="2:24" ht="29.4" thickBot="1">
      <c r="B365" s="66"/>
      <c r="C365" s="25" t="s">
        <v>366</v>
      </c>
      <c r="D365" s="10" t="s">
        <v>21</v>
      </c>
      <c r="E365" s="2"/>
      <c r="F365" s="2">
        <v>5.2</v>
      </c>
      <c r="G365" s="18"/>
      <c r="H365" s="18">
        <v>1</v>
      </c>
      <c r="I365" s="18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8"/>
    </row>
    <row r="366" spans="2:24" ht="29.4" thickBot="1">
      <c r="B366" s="66"/>
      <c r="C366" s="25" t="s">
        <v>367</v>
      </c>
      <c r="D366" s="10" t="s">
        <v>21</v>
      </c>
      <c r="E366" s="2"/>
      <c r="F366" s="2">
        <v>24.2</v>
      </c>
      <c r="G366" s="18"/>
      <c r="H366" s="18"/>
      <c r="I366" s="18">
        <v>0.8</v>
      </c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8"/>
    </row>
    <row r="367" spans="2:24" ht="15" thickBot="1">
      <c r="B367" s="66"/>
      <c r="C367" s="25" t="s">
        <v>368</v>
      </c>
      <c r="D367" s="10" t="s">
        <v>21</v>
      </c>
      <c r="E367" s="2"/>
      <c r="F367" s="2">
        <v>15.3</v>
      </c>
      <c r="G367" s="18"/>
      <c r="H367" s="18">
        <v>1</v>
      </c>
      <c r="I367" s="18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8"/>
    </row>
    <row r="368" spans="2:24" ht="29.4" thickBot="1">
      <c r="B368" s="66"/>
      <c r="C368" s="25" t="s">
        <v>369</v>
      </c>
      <c r="D368" s="10" t="s">
        <v>21</v>
      </c>
      <c r="E368" s="2"/>
      <c r="F368" s="2">
        <v>22.1</v>
      </c>
      <c r="G368" s="18"/>
      <c r="H368" s="18"/>
      <c r="I368" s="18">
        <v>0.8</v>
      </c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8"/>
    </row>
    <row r="369" spans="2:24" ht="29.4" thickBot="1">
      <c r="B369" s="66"/>
      <c r="C369" s="25" t="s">
        <v>792</v>
      </c>
      <c r="D369" s="10" t="s">
        <v>21</v>
      </c>
      <c r="E369" s="2"/>
      <c r="F369" s="30">
        <v>10.199999999999999</v>
      </c>
      <c r="G369" s="18"/>
      <c r="H369" s="18"/>
      <c r="I369" s="18">
        <v>0.6</v>
      </c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 t="s">
        <v>22</v>
      </c>
      <c r="V369" s="27">
        <v>19087861924</v>
      </c>
      <c r="W369" s="2"/>
      <c r="X369" s="8" t="s">
        <v>793</v>
      </c>
    </row>
    <row r="370" spans="2:24" ht="29.4" thickBot="1">
      <c r="B370" s="66"/>
      <c r="C370" s="25" t="s">
        <v>801</v>
      </c>
      <c r="D370" s="10" t="s">
        <v>21</v>
      </c>
      <c r="E370" s="2"/>
      <c r="F370" s="30">
        <v>8.9</v>
      </c>
      <c r="G370" s="18"/>
      <c r="H370" s="18"/>
      <c r="I370" s="18">
        <v>0.6</v>
      </c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 t="s">
        <v>22</v>
      </c>
      <c r="V370" s="27">
        <v>28450095001</v>
      </c>
      <c r="W370" s="2"/>
      <c r="X370" s="8" t="s">
        <v>802</v>
      </c>
    </row>
    <row r="371" spans="2:24" ht="15" thickBot="1">
      <c r="B371" s="67"/>
      <c r="C371" s="25" t="s">
        <v>370</v>
      </c>
      <c r="D371" s="10" t="s">
        <v>21</v>
      </c>
      <c r="E371" s="2"/>
      <c r="F371" s="2">
        <v>8.23</v>
      </c>
      <c r="G371" s="18"/>
      <c r="H371" s="18"/>
      <c r="I371" s="18">
        <v>0.6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8"/>
    </row>
    <row r="372" spans="2:24" ht="15" thickBot="1">
      <c r="B372" s="6"/>
      <c r="C372" s="24"/>
      <c r="D372" s="10"/>
      <c r="E372" s="2"/>
      <c r="F372" s="2"/>
      <c r="G372" s="18"/>
      <c r="H372" s="18"/>
      <c r="I372" s="18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8"/>
    </row>
    <row r="373" spans="2:24" ht="72.599999999999994" thickBot="1">
      <c r="B373" s="37" t="s">
        <v>406</v>
      </c>
      <c r="C373" s="25" t="s">
        <v>372</v>
      </c>
      <c r="D373" s="10" t="s">
        <v>21</v>
      </c>
      <c r="E373" s="2"/>
      <c r="F373" s="2">
        <v>35</v>
      </c>
      <c r="G373" s="18"/>
      <c r="H373" s="18"/>
      <c r="I373" s="18">
        <v>0.8</v>
      </c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8"/>
    </row>
    <row r="374" spans="2:24" ht="58.2" thickBot="1">
      <c r="B374" s="44"/>
      <c r="C374" s="39" t="s">
        <v>373</v>
      </c>
      <c r="D374" s="37" t="s">
        <v>21</v>
      </c>
      <c r="E374" s="2"/>
      <c r="F374" s="2">
        <v>33.5</v>
      </c>
      <c r="G374" s="18"/>
      <c r="H374" s="18"/>
      <c r="I374" s="18">
        <v>0.8</v>
      </c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 t="s">
        <v>20</v>
      </c>
      <c r="V374" s="27">
        <f>2882151181+117342120</f>
        <v>2999493301</v>
      </c>
      <c r="W374" s="2"/>
      <c r="X374" s="8" t="s">
        <v>836</v>
      </c>
    </row>
    <row r="375" spans="2:24" ht="15" thickBot="1">
      <c r="B375" s="44"/>
      <c r="C375" s="40"/>
      <c r="D375" s="38"/>
      <c r="E375" s="2"/>
      <c r="F375" s="2">
        <f>35-F374</f>
        <v>1.5</v>
      </c>
      <c r="G375" s="18"/>
      <c r="H375" s="18"/>
      <c r="I375" s="18">
        <v>0.8</v>
      </c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8"/>
    </row>
    <row r="376" spans="2:24" ht="29.4" thickBot="1">
      <c r="B376" s="44"/>
      <c r="C376" s="25" t="s">
        <v>374</v>
      </c>
      <c r="D376" s="10" t="s">
        <v>21</v>
      </c>
      <c r="E376" s="2"/>
      <c r="F376" s="2">
        <v>18.5</v>
      </c>
      <c r="G376" s="18"/>
      <c r="H376" s="18"/>
      <c r="I376" s="18">
        <v>0.8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8"/>
    </row>
    <row r="377" spans="2:24" ht="58.2" thickBot="1">
      <c r="B377" s="44"/>
      <c r="C377" s="25" t="s">
        <v>375</v>
      </c>
      <c r="D377" s="10" t="s">
        <v>21</v>
      </c>
      <c r="E377" s="2"/>
      <c r="F377" s="2">
        <v>13.6</v>
      </c>
      <c r="G377" s="18"/>
      <c r="H377" s="18"/>
      <c r="I377" s="18">
        <v>0.8</v>
      </c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8"/>
    </row>
    <row r="378" spans="2:24" ht="87" thickBot="1">
      <c r="B378" s="44"/>
      <c r="C378" s="25" t="s">
        <v>376</v>
      </c>
      <c r="D378" s="10" t="s">
        <v>21</v>
      </c>
      <c r="E378" s="2"/>
      <c r="F378" s="2">
        <v>10.199999999999999</v>
      </c>
      <c r="G378" s="18"/>
      <c r="H378" s="18"/>
      <c r="I378" s="18">
        <v>0.8</v>
      </c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8"/>
    </row>
    <row r="379" spans="2:24" ht="43.8" thickBot="1">
      <c r="B379" s="44"/>
      <c r="C379" s="25" t="s">
        <v>377</v>
      </c>
      <c r="D379" s="10"/>
      <c r="E379" s="2"/>
      <c r="F379" s="2">
        <v>24</v>
      </c>
      <c r="G379" s="18"/>
      <c r="H379" s="18"/>
      <c r="I379" s="18">
        <v>0.8</v>
      </c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8" t="s">
        <v>829</v>
      </c>
    </row>
    <row r="380" spans="2:24" ht="29.4" thickBot="1">
      <c r="B380" s="44"/>
      <c r="C380" s="25" t="s">
        <v>378</v>
      </c>
      <c r="D380" s="10" t="s">
        <v>21</v>
      </c>
      <c r="E380" s="2"/>
      <c r="F380" s="2">
        <v>78.2</v>
      </c>
      <c r="G380" s="18"/>
      <c r="H380" s="18">
        <v>1</v>
      </c>
      <c r="I380" s="18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8"/>
    </row>
    <row r="381" spans="2:24" ht="43.8" thickBot="1">
      <c r="B381" s="44"/>
      <c r="C381" s="39" t="s">
        <v>379</v>
      </c>
      <c r="D381" s="37" t="s">
        <v>21</v>
      </c>
      <c r="E381" s="2"/>
      <c r="F381" s="2">
        <v>20</v>
      </c>
      <c r="G381" s="18"/>
      <c r="H381" s="18"/>
      <c r="I381" s="18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8" t="s">
        <v>829</v>
      </c>
    </row>
    <row r="382" spans="2:24" ht="15" thickBot="1">
      <c r="B382" s="44"/>
      <c r="C382" s="40"/>
      <c r="D382" s="38"/>
      <c r="E382" s="2"/>
      <c r="F382" s="2">
        <f>21.6-F381</f>
        <v>1.6000000000000014</v>
      </c>
      <c r="G382" s="18"/>
      <c r="H382" s="18">
        <v>1</v>
      </c>
      <c r="I382" s="18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8"/>
    </row>
    <row r="383" spans="2:24" ht="15" thickBot="1">
      <c r="B383" s="44"/>
      <c r="C383" s="25" t="s">
        <v>380</v>
      </c>
      <c r="D383" s="10" t="s">
        <v>21</v>
      </c>
      <c r="E383" s="2"/>
      <c r="F383" s="2">
        <v>9.85</v>
      </c>
      <c r="G383" s="18"/>
      <c r="H383" s="18">
        <v>1</v>
      </c>
      <c r="I383" s="18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8"/>
    </row>
    <row r="384" spans="2:24" ht="29.4" thickBot="1">
      <c r="B384" s="44"/>
      <c r="C384" s="25" t="s">
        <v>381</v>
      </c>
      <c r="D384" s="10" t="s">
        <v>21</v>
      </c>
      <c r="E384" s="2"/>
      <c r="F384" s="2">
        <v>27.75</v>
      </c>
      <c r="G384" s="18"/>
      <c r="H384" s="18"/>
      <c r="I384" s="18">
        <v>0.7</v>
      </c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8"/>
    </row>
    <row r="385" spans="2:24" ht="29.4" thickBot="1">
      <c r="B385" s="44"/>
      <c r="C385" s="25" t="s">
        <v>382</v>
      </c>
      <c r="D385" s="10" t="s">
        <v>21</v>
      </c>
      <c r="E385" s="2"/>
      <c r="F385" s="2" t="s">
        <v>407</v>
      </c>
      <c r="G385" s="18"/>
      <c r="H385" s="18"/>
      <c r="I385" s="18">
        <v>0.7</v>
      </c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8"/>
    </row>
    <row r="386" spans="2:24" ht="15" thickBot="1">
      <c r="B386" s="44"/>
      <c r="C386" s="25" t="s">
        <v>383</v>
      </c>
      <c r="D386" s="10" t="s">
        <v>21</v>
      </c>
      <c r="E386" s="2"/>
      <c r="F386" s="2">
        <v>7.25</v>
      </c>
      <c r="G386" s="18"/>
      <c r="H386" s="18"/>
      <c r="I386" s="18">
        <v>0.7</v>
      </c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8"/>
    </row>
    <row r="387" spans="2:24" ht="29.4" thickBot="1">
      <c r="B387" s="44"/>
      <c r="C387" s="25" t="s">
        <v>384</v>
      </c>
      <c r="D387" s="10" t="s">
        <v>21</v>
      </c>
      <c r="E387" s="2"/>
      <c r="F387" s="2">
        <v>26</v>
      </c>
      <c r="G387" s="18"/>
      <c r="H387" s="18">
        <v>1</v>
      </c>
      <c r="I387" s="18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8"/>
    </row>
    <row r="388" spans="2:24" ht="15" thickBot="1">
      <c r="B388" s="44"/>
      <c r="C388" s="25" t="s">
        <v>385</v>
      </c>
      <c r="D388" s="10" t="s">
        <v>21</v>
      </c>
      <c r="E388" s="2"/>
      <c r="F388" s="2">
        <v>14</v>
      </c>
      <c r="G388" s="18"/>
      <c r="H388" s="18"/>
      <c r="I388" s="18">
        <v>0.6</v>
      </c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8"/>
    </row>
    <row r="389" spans="2:24" ht="29.4" thickBot="1">
      <c r="B389" s="44"/>
      <c r="C389" s="25" t="s">
        <v>386</v>
      </c>
      <c r="D389" s="10" t="s">
        <v>21</v>
      </c>
      <c r="E389" s="2"/>
      <c r="F389" s="2" t="s">
        <v>408</v>
      </c>
      <c r="G389" s="18"/>
      <c r="H389" s="18"/>
      <c r="I389" s="18">
        <v>0.6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8"/>
    </row>
    <row r="390" spans="2:24" ht="15" thickBot="1">
      <c r="B390" s="44"/>
      <c r="C390" s="25" t="s">
        <v>387</v>
      </c>
      <c r="D390" s="10" t="s">
        <v>21</v>
      </c>
      <c r="E390" s="2"/>
      <c r="F390" s="2">
        <v>13</v>
      </c>
      <c r="G390" s="18"/>
      <c r="H390" s="18"/>
      <c r="I390" s="18">
        <v>0.6</v>
      </c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8"/>
    </row>
    <row r="391" spans="2:24" ht="29.4" thickBot="1">
      <c r="B391" s="44"/>
      <c r="C391" s="25" t="s">
        <v>388</v>
      </c>
      <c r="D391" s="10" t="s">
        <v>21</v>
      </c>
      <c r="E391" s="2"/>
      <c r="F391" s="2">
        <v>4.82</v>
      </c>
      <c r="G391" s="18"/>
      <c r="H391" s="18"/>
      <c r="I391" s="18">
        <v>0.6</v>
      </c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8"/>
    </row>
    <row r="392" spans="2:24" ht="29.4" thickBot="1">
      <c r="B392" s="44"/>
      <c r="C392" s="25" t="s">
        <v>389</v>
      </c>
      <c r="D392" s="10" t="s">
        <v>21</v>
      </c>
      <c r="E392" s="2"/>
      <c r="F392" s="2" t="s">
        <v>409</v>
      </c>
      <c r="G392" s="18"/>
      <c r="H392" s="18"/>
      <c r="I392" s="18">
        <v>0.6</v>
      </c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8"/>
    </row>
    <row r="393" spans="2:24" ht="15" thickBot="1">
      <c r="B393" s="44"/>
      <c r="C393" s="25" t="s">
        <v>390</v>
      </c>
      <c r="D393" s="10" t="s">
        <v>21</v>
      </c>
      <c r="E393" s="2"/>
      <c r="F393" s="2">
        <v>14</v>
      </c>
      <c r="G393" s="18"/>
      <c r="H393" s="18"/>
      <c r="I393" s="18">
        <v>0.6</v>
      </c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8"/>
    </row>
    <row r="394" spans="2:24" ht="29.4" thickBot="1">
      <c r="B394" s="44"/>
      <c r="C394" s="25" t="s">
        <v>391</v>
      </c>
      <c r="D394" s="10" t="s">
        <v>21</v>
      </c>
      <c r="E394" s="2"/>
      <c r="F394" s="2">
        <v>22</v>
      </c>
      <c r="G394" s="18"/>
      <c r="H394" s="18"/>
      <c r="I394" s="18">
        <v>0.6</v>
      </c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8"/>
    </row>
    <row r="395" spans="2:24" ht="15" thickBot="1">
      <c r="B395" s="44"/>
      <c r="C395" s="25" t="s">
        <v>392</v>
      </c>
      <c r="D395" s="10" t="s">
        <v>21</v>
      </c>
      <c r="E395" s="2"/>
      <c r="F395" s="2" t="s">
        <v>410</v>
      </c>
      <c r="G395" s="18"/>
      <c r="H395" s="18"/>
      <c r="I395" s="18">
        <v>0.6</v>
      </c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8"/>
    </row>
    <row r="396" spans="2:24" ht="15" thickBot="1">
      <c r="B396" s="44"/>
      <c r="C396" s="25" t="s">
        <v>393</v>
      </c>
      <c r="D396" s="10" t="s">
        <v>21</v>
      </c>
      <c r="E396" s="2"/>
      <c r="F396" s="2" t="s">
        <v>411</v>
      </c>
      <c r="G396" s="18"/>
      <c r="H396" s="18"/>
      <c r="I396" s="18">
        <v>0.6</v>
      </c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8"/>
    </row>
    <row r="397" spans="2:24" ht="43.8" thickBot="1">
      <c r="B397" s="44"/>
      <c r="C397" s="25" t="s">
        <v>394</v>
      </c>
      <c r="D397" s="10" t="s">
        <v>21</v>
      </c>
      <c r="E397" s="2"/>
      <c r="F397" s="2">
        <v>21</v>
      </c>
      <c r="G397" s="18"/>
      <c r="H397" s="18"/>
      <c r="I397" s="18">
        <v>0.6</v>
      </c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8"/>
    </row>
    <row r="398" spans="2:24" ht="43.8" thickBot="1">
      <c r="B398" s="44"/>
      <c r="C398" s="25" t="s">
        <v>395</v>
      </c>
      <c r="D398" s="10" t="s">
        <v>21</v>
      </c>
      <c r="E398" s="2"/>
      <c r="F398" s="2" t="s">
        <v>412</v>
      </c>
      <c r="G398" s="18"/>
      <c r="H398" s="18"/>
      <c r="I398" s="18">
        <v>0.6</v>
      </c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8"/>
    </row>
    <row r="399" spans="2:24" ht="43.8" thickBot="1">
      <c r="B399" s="44"/>
      <c r="C399" s="25" t="s">
        <v>396</v>
      </c>
      <c r="D399" s="10" t="s">
        <v>21</v>
      </c>
      <c r="E399" s="2"/>
      <c r="F399" s="2" t="s">
        <v>413</v>
      </c>
      <c r="G399" s="18"/>
      <c r="H399" s="18"/>
      <c r="I399" s="18">
        <v>0.6</v>
      </c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8" t="s">
        <v>831</v>
      </c>
    </row>
    <row r="400" spans="2:24" ht="29.4" thickBot="1">
      <c r="B400" s="44"/>
      <c r="C400" s="25" t="s">
        <v>397</v>
      </c>
      <c r="D400" s="10" t="s">
        <v>21</v>
      </c>
      <c r="E400" s="2"/>
      <c r="F400" s="2">
        <v>15</v>
      </c>
      <c r="G400" s="18"/>
      <c r="H400" s="18"/>
      <c r="I400" s="18">
        <v>0.6</v>
      </c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8"/>
    </row>
    <row r="401" spans="2:24" ht="43.8" thickBot="1">
      <c r="B401" s="44"/>
      <c r="C401" s="25" t="s">
        <v>398</v>
      </c>
      <c r="D401" s="10" t="s">
        <v>21</v>
      </c>
      <c r="E401" s="2"/>
      <c r="F401" s="2" t="s">
        <v>414</v>
      </c>
      <c r="G401" s="18"/>
      <c r="H401" s="18"/>
      <c r="I401" s="18">
        <v>0.6</v>
      </c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8"/>
    </row>
    <row r="402" spans="2:24" ht="43.8" thickBot="1">
      <c r="B402" s="44"/>
      <c r="C402" s="25" t="s">
        <v>399</v>
      </c>
      <c r="D402" s="10" t="s">
        <v>21</v>
      </c>
      <c r="E402" s="2"/>
      <c r="F402" s="2" t="s">
        <v>415</v>
      </c>
      <c r="G402" s="18"/>
      <c r="H402" s="18"/>
      <c r="I402" s="18">
        <v>0.6</v>
      </c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8"/>
    </row>
    <row r="403" spans="2:24" ht="43.8" thickBot="1">
      <c r="B403" s="44"/>
      <c r="C403" s="25" t="s">
        <v>400</v>
      </c>
      <c r="D403" s="10" t="s">
        <v>21</v>
      </c>
      <c r="E403" s="2"/>
      <c r="F403" s="2" t="s">
        <v>416</v>
      </c>
      <c r="G403" s="18"/>
      <c r="H403" s="18"/>
      <c r="I403" s="18">
        <v>0.6</v>
      </c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8"/>
    </row>
    <row r="404" spans="2:24" ht="43.8" thickBot="1">
      <c r="B404" s="44"/>
      <c r="C404" s="25" t="s">
        <v>401</v>
      </c>
      <c r="D404" s="10" t="s">
        <v>21</v>
      </c>
      <c r="E404" s="2"/>
      <c r="F404" s="2" t="s">
        <v>417</v>
      </c>
      <c r="G404" s="18"/>
      <c r="H404" s="18"/>
      <c r="I404" s="18">
        <v>0.6</v>
      </c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8"/>
    </row>
    <row r="405" spans="2:24" ht="43.8" thickBot="1">
      <c r="B405" s="44"/>
      <c r="C405" s="25" t="s">
        <v>402</v>
      </c>
      <c r="D405" s="10" t="s">
        <v>21</v>
      </c>
      <c r="E405" s="2"/>
      <c r="F405" s="2">
        <v>5</v>
      </c>
      <c r="G405" s="18"/>
      <c r="H405" s="18"/>
      <c r="I405" s="18">
        <v>0.6</v>
      </c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8"/>
    </row>
    <row r="406" spans="2:24" ht="29.4" thickBot="1">
      <c r="B406" s="44"/>
      <c r="C406" s="25" t="s">
        <v>403</v>
      </c>
      <c r="D406" s="10" t="s">
        <v>21</v>
      </c>
      <c r="E406" s="2"/>
      <c r="F406" s="2">
        <v>14</v>
      </c>
      <c r="G406" s="18"/>
      <c r="H406" s="18"/>
      <c r="I406" s="18">
        <v>0.6</v>
      </c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8"/>
    </row>
    <row r="407" spans="2:24" ht="43.8" thickBot="1">
      <c r="B407" s="44"/>
      <c r="C407" s="25" t="s">
        <v>404</v>
      </c>
      <c r="D407" s="10" t="s">
        <v>21</v>
      </c>
      <c r="E407" s="2"/>
      <c r="F407" s="2">
        <v>10</v>
      </c>
      <c r="G407" s="18"/>
      <c r="H407" s="18"/>
      <c r="I407" s="18">
        <v>0.6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8"/>
    </row>
    <row r="408" spans="2:24" ht="409.6" thickBot="1">
      <c r="B408" s="44"/>
      <c r="C408" s="31" t="s">
        <v>800</v>
      </c>
      <c r="D408" s="10"/>
      <c r="E408" s="10" t="s">
        <v>21</v>
      </c>
      <c r="F408" s="10">
        <v>5.3</v>
      </c>
      <c r="G408" s="18">
        <v>1</v>
      </c>
      <c r="H408" s="18"/>
      <c r="I408" s="18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 t="s">
        <v>22</v>
      </c>
      <c r="V408" s="27">
        <v>10458149224</v>
      </c>
      <c r="W408" s="8">
        <v>1</v>
      </c>
      <c r="X408" s="8" t="s">
        <v>795</v>
      </c>
    </row>
    <row r="409" spans="2:24" ht="29.4" thickBot="1">
      <c r="B409" s="44"/>
      <c r="C409" s="31" t="s">
        <v>796</v>
      </c>
      <c r="D409" s="10"/>
      <c r="E409" s="10" t="s">
        <v>21</v>
      </c>
      <c r="F409" s="2">
        <f>1.8+0.45+0.42</f>
        <v>2.67</v>
      </c>
      <c r="G409" s="18">
        <v>1</v>
      </c>
      <c r="H409" s="18"/>
      <c r="I409" s="18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 t="s">
        <v>22</v>
      </c>
      <c r="V409" s="27">
        <f>26683063478+1734708931</f>
        <v>28417772409</v>
      </c>
      <c r="W409" s="8">
        <v>1</v>
      </c>
      <c r="X409" s="8" t="s">
        <v>795</v>
      </c>
    </row>
    <row r="410" spans="2:24" ht="29.4" thickBot="1">
      <c r="B410" s="44"/>
      <c r="C410" s="31" t="s">
        <v>797</v>
      </c>
      <c r="D410" s="10"/>
      <c r="E410" s="10" t="s">
        <v>21</v>
      </c>
      <c r="F410" s="2">
        <v>0.92</v>
      </c>
      <c r="G410" s="18">
        <v>1</v>
      </c>
      <c r="H410" s="18"/>
      <c r="I410" s="18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 t="s">
        <v>22</v>
      </c>
      <c r="V410" s="27">
        <v>1054832548</v>
      </c>
      <c r="W410" s="8">
        <v>1</v>
      </c>
      <c r="X410" s="8" t="s">
        <v>795</v>
      </c>
    </row>
    <row r="411" spans="2:24" ht="15" thickBot="1">
      <c r="B411" s="44"/>
      <c r="C411" s="31" t="s">
        <v>798</v>
      </c>
      <c r="D411" s="10"/>
      <c r="E411" s="10" t="s">
        <v>21</v>
      </c>
      <c r="F411" s="2">
        <f>3.56+4.839</f>
        <v>8.3990000000000009</v>
      </c>
      <c r="G411" s="18">
        <v>1</v>
      </c>
      <c r="H411" s="18"/>
      <c r="I411" s="18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 t="s">
        <v>22</v>
      </c>
      <c r="V411" s="27">
        <v>17815200118</v>
      </c>
      <c r="W411" s="8"/>
      <c r="X411" s="8" t="s">
        <v>799</v>
      </c>
    </row>
    <row r="412" spans="2:24" ht="29.4" thickBot="1">
      <c r="B412" s="44"/>
      <c r="C412" s="31" t="s">
        <v>834</v>
      </c>
      <c r="D412" s="10"/>
      <c r="E412" s="10" t="s">
        <v>21</v>
      </c>
      <c r="F412" s="2">
        <v>0.25</v>
      </c>
      <c r="G412" s="18"/>
      <c r="H412" s="18">
        <v>0.8</v>
      </c>
      <c r="I412" s="18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 t="s">
        <v>20</v>
      </c>
      <c r="V412" s="27">
        <v>800000000</v>
      </c>
      <c r="W412" s="8"/>
      <c r="X412" s="8" t="s">
        <v>804</v>
      </c>
    </row>
    <row r="413" spans="2:24" ht="29.4" thickBot="1">
      <c r="B413" s="38"/>
      <c r="C413" s="25" t="s">
        <v>405</v>
      </c>
      <c r="D413" s="10" t="s">
        <v>21</v>
      </c>
      <c r="E413" s="2"/>
      <c r="F413" s="2">
        <v>1.4</v>
      </c>
      <c r="G413" s="18"/>
      <c r="H413" s="18"/>
      <c r="I413" s="18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8"/>
    </row>
    <row r="414" spans="2:24" ht="15" thickBot="1">
      <c r="B414" s="6"/>
      <c r="C414" s="24"/>
      <c r="D414" s="10"/>
      <c r="E414" s="2"/>
      <c r="F414" s="2"/>
      <c r="G414" s="18"/>
      <c r="H414" s="18"/>
      <c r="I414" s="18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8"/>
    </row>
    <row r="415" spans="2:24" ht="15" thickBot="1">
      <c r="B415" s="37" t="s">
        <v>435</v>
      </c>
      <c r="C415" s="25" t="s">
        <v>418</v>
      </c>
      <c r="D415" s="10" t="s">
        <v>21</v>
      </c>
      <c r="E415" s="2"/>
      <c r="F415" s="2">
        <v>10.5</v>
      </c>
      <c r="G415" s="18"/>
      <c r="H415" s="18"/>
      <c r="I415" s="18">
        <v>0.7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8"/>
    </row>
    <row r="416" spans="2:24" ht="43.8" thickBot="1">
      <c r="B416" s="44"/>
      <c r="C416" s="25" t="s">
        <v>419</v>
      </c>
      <c r="D416" s="10" t="s">
        <v>21</v>
      </c>
      <c r="E416" s="2"/>
      <c r="F416" s="2">
        <v>19.100000000000001</v>
      </c>
      <c r="G416" s="18"/>
      <c r="H416" s="18"/>
      <c r="I416" s="18">
        <v>0.7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8"/>
    </row>
    <row r="417" spans="2:24" ht="29.4" thickBot="1">
      <c r="B417" s="44"/>
      <c r="C417" s="25" t="s">
        <v>420</v>
      </c>
      <c r="D417" s="10" t="s">
        <v>21</v>
      </c>
      <c r="E417" s="2"/>
      <c r="F417" s="2">
        <v>8.6999999999999993</v>
      </c>
      <c r="G417" s="18"/>
      <c r="H417" s="18"/>
      <c r="I417" s="18">
        <v>0.7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8"/>
    </row>
    <row r="418" spans="2:24" ht="29.4" thickBot="1">
      <c r="B418" s="44"/>
      <c r="C418" s="25" t="s">
        <v>421</v>
      </c>
      <c r="D418" s="10" t="s">
        <v>21</v>
      </c>
      <c r="E418" s="2"/>
      <c r="F418" s="2">
        <v>5.4</v>
      </c>
      <c r="G418" s="18"/>
      <c r="H418" s="18"/>
      <c r="I418" s="18">
        <v>0.7</v>
      </c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8"/>
    </row>
    <row r="419" spans="2:24" ht="29.4" thickBot="1">
      <c r="B419" s="44"/>
      <c r="C419" s="25" t="s">
        <v>422</v>
      </c>
      <c r="D419" s="10" t="s">
        <v>21</v>
      </c>
      <c r="E419" s="2"/>
      <c r="F419" s="2">
        <v>10.7</v>
      </c>
      <c r="G419" s="18"/>
      <c r="H419" s="18"/>
      <c r="I419" s="18">
        <v>0.7</v>
      </c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8"/>
    </row>
    <row r="420" spans="2:24" ht="15" thickBot="1">
      <c r="B420" s="44"/>
      <c r="C420" s="25" t="s">
        <v>423</v>
      </c>
      <c r="D420" s="10" t="s">
        <v>21</v>
      </c>
      <c r="E420" s="2"/>
      <c r="F420" s="2">
        <v>15.5</v>
      </c>
      <c r="G420" s="18"/>
      <c r="H420" s="18"/>
      <c r="I420" s="18">
        <v>0.7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8"/>
    </row>
    <row r="421" spans="2:24" ht="29.4" thickBot="1">
      <c r="B421" s="44"/>
      <c r="C421" s="25" t="s">
        <v>424</v>
      </c>
      <c r="D421" s="10" t="s">
        <v>21</v>
      </c>
      <c r="E421" s="2"/>
      <c r="F421" s="2">
        <v>9.8000000000000007</v>
      </c>
      <c r="G421" s="18"/>
      <c r="H421" s="18"/>
      <c r="I421" s="18">
        <v>0.7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8"/>
    </row>
    <row r="422" spans="2:24" ht="15" thickBot="1">
      <c r="B422" s="44"/>
      <c r="C422" s="25" t="s">
        <v>425</v>
      </c>
      <c r="D422" s="10" t="s">
        <v>21</v>
      </c>
      <c r="E422" s="2"/>
      <c r="F422" s="2">
        <v>7.2</v>
      </c>
      <c r="G422" s="18"/>
      <c r="H422" s="18"/>
      <c r="I422" s="18">
        <v>0.7</v>
      </c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8"/>
    </row>
    <row r="423" spans="2:24" ht="29.4" thickBot="1">
      <c r="B423" s="44"/>
      <c r="C423" s="25" t="s">
        <v>426</v>
      </c>
      <c r="D423" s="10" t="s">
        <v>21</v>
      </c>
      <c r="E423" s="2"/>
      <c r="F423" s="2">
        <v>7.7</v>
      </c>
      <c r="G423" s="18"/>
      <c r="H423" s="18"/>
      <c r="I423" s="18">
        <v>0.7</v>
      </c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8"/>
    </row>
    <row r="424" spans="2:24" ht="15" thickBot="1">
      <c r="B424" s="44"/>
      <c r="C424" s="25" t="s">
        <v>427</v>
      </c>
      <c r="D424" s="10" t="s">
        <v>21</v>
      </c>
      <c r="E424" s="2"/>
      <c r="F424" s="2">
        <v>5</v>
      </c>
      <c r="G424" s="18"/>
      <c r="H424" s="18"/>
      <c r="I424" s="18">
        <v>0.7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8"/>
    </row>
    <row r="425" spans="2:24" ht="29.4" thickBot="1">
      <c r="B425" s="44"/>
      <c r="C425" s="25" t="s">
        <v>428</v>
      </c>
      <c r="D425" s="10" t="s">
        <v>21</v>
      </c>
      <c r="E425" s="2"/>
      <c r="F425" s="2">
        <v>7.2</v>
      </c>
      <c r="G425" s="18"/>
      <c r="H425" s="18"/>
      <c r="I425" s="18">
        <v>0.7</v>
      </c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8"/>
    </row>
    <row r="426" spans="2:24" ht="29.4" thickBot="1">
      <c r="B426" s="44"/>
      <c r="C426" s="25" t="s">
        <v>429</v>
      </c>
      <c r="D426" s="10" t="s">
        <v>21</v>
      </c>
      <c r="E426" s="2"/>
      <c r="F426" s="2">
        <v>7.3</v>
      </c>
      <c r="G426" s="18"/>
      <c r="H426" s="18"/>
      <c r="I426" s="18">
        <v>0.7</v>
      </c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8"/>
    </row>
    <row r="427" spans="2:24" ht="29.4" thickBot="1">
      <c r="B427" s="44"/>
      <c r="C427" s="25" t="s">
        <v>430</v>
      </c>
      <c r="D427" s="10" t="s">
        <v>21</v>
      </c>
      <c r="E427" s="2"/>
      <c r="F427" s="2">
        <v>4.7</v>
      </c>
      <c r="G427" s="18"/>
      <c r="H427" s="18"/>
      <c r="I427" s="18">
        <v>0.7</v>
      </c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8"/>
    </row>
    <row r="428" spans="2:24" ht="15" thickBot="1">
      <c r="B428" s="44"/>
      <c r="C428" s="25" t="s">
        <v>431</v>
      </c>
      <c r="D428" s="10" t="s">
        <v>21</v>
      </c>
      <c r="E428" s="2"/>
      <c r="F428" s="2">
        <v>4.5</v>
      </c>
      <c r="G428" s="18"/>
      <c r="H428" s="18"/>
      <c r="I428" s="18">
        <v>0.7</v>
      </c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8"/>
    </row>
    <row r="429" spans="2:24" ht="29.4" thickBot="1">
      <c r="B429" s="44"/>
      <c r="C429" s="25" t="s">
        <v>432</v>
      </c>
      <c r="D429" s="10" t="s">
        <v>21</v>
      </c>
      <c r="E429" s="2"/>
      <c r="F429" s="2">
        <v>4.2</v>
      </c>
      <c r="G429" s="18"/>
      <c r="H429" s="18"/>
      <c r="I429" s="18">
        <v>0.7</v>
      </c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8"/>
    </row>
    <row r="430" spans="2:24" ht="29.4" thickBot="1">
      <c r="B430" s="44"/>
      <c r="C430" s="25" t="s">
        <v>433</v>
      </c>
      <c r="D430" s="10" t="s">
        <v>21</v>
      </c>
      <c r="E430" s="2"/>
      <c r="F430" s="2">
        <v>3.8</v>
      </c>
      <c r="G430" s="18"/>
      <c r="H430" s="18"/>
      <c r="I430" s="18">
        <v>0.7</v>
      </c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8"/>
    </row>
    <row r="431" spans="2:24" ht="15" thickBot="1">
      <c r="B431" s="44"/>
      <c r="C431" s="39" t="s">
        <v>803</v>
      </c>
      <c r="D431" s="37" t="s">
        <v>21</v>
      </c>
      <c r="E431" s="2"/>
      <c r="F431" s="2">
        <v>1.26</v>
      </c>
      <c r="G431" s="18"/>
      <c r="H431" s="18">
        <v>0.8</v>
      </c>
      <c r="I431" s="18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 t="s">
        <v>22</v>
      </c>
      <c r="V431" s="27">
        <v>3088371563</v>
      </c>
      <c r="W431" s="8">
        <v>1</v>
      </c>
      <c r="X431" s="8" t="s">
        <v>795</v>
      </c>
    </row>
    <row r="432" spans="2:24" ht="15" thickBot="1">
      <c r="B432" s="44"/>
      <c r="C432" s="40"/>
      <c r="D432" s="38"/>
      <c r="E432" s="2"/>
      <c r="F432" s="2">
        <f>29.6-1.26</f>
        <v>28.34</v>
      </c>
      <c r="G432" s="18"/>
      <c r="H432" s="18">
        <v>0.8</v>
      </c>
      <c r="I432" s="18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8"/>
    </row>
    <row r="433" spans="2:24" ht="43.8" thickBot="1">
      <c r="B433" s="44"/>
      <c r="C433" s="26" t="s">
        <v>830</v>
      </c>
      <c r="D433" s="10" t="s">
        <v>21</v>
      </c>
      <c r="E433" s="2"/>
      <c r="F433" s="2">
        <v>41</v>
      </c>
      <c r="G433" s="18"/>
      <c r="H433" s="18"/>
      <c r="I433" s="18"/>
      <c r="J433" s="8">
        <v>0.8</v>
      </c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8" t="s">
        <v>831</v>
      </c>
    </row>
    <row r="434" spans="2:24" ht="29.4" thickBot="1">
      <c r="B434" s="38"/>
      <c r="C434" s="25" t="s">
        <v>434</v>
      </c>
      <c r="D434" s="10" t="s">
        <v>21</v>
      </c>
      <c r="E434" s="2"/>
      <c r="F434" s="2">
        <v>3.7</v>
      </c>
      <c r="G434" s="18"/>
      <c r="H434" s="18"/>
      <c r="I434" s="18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8"/>
    </row>
    <row r="435" spans="2:24" ht="15" thickBot="1">
      <c r="B435" s="6"/>
      <c r="C435" s="24"/>
      <c r="D435" s="10"/>
      <c r="E435" s="2"/>
      <c r="F435" s="2"/>
      <c r="G435" s="18"/>
      <c r="H435" s="18"/>
      <c r="I435" s="18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8"/>
    </row>
    <row r="436" spans="2:24" ht="29.4" thickBot="1">
      <c r="B436" s="37" t="s">
        <v>461</v>
      </c>
      <c r="C436" s="25" t="s">
        <v>436</v>
      </c>
      <c r="D436" s="10" t="s">
        <v>21</v>
      </c>
      <c r="E436" s="2"/>
      <c r="F436" s="2">
        <v>48.4</v>
      </c>
      <c r="G436" s="18"/>
      <c r="H436" s="18"/>
      <c r="I436" s="18">
        <v>0.8</v>
      </c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8"/>
    </row>
    <row r="437" spans="2:24" ht="29.4" thickBot="1">
      <c r="B437" s="44"/>
      <c r="C437" s="25" t="s">
        <v>437</v>
      </c>
      <c r="D437" s="10" t="s">
        <v>21</v>
      </c>
      <c r="E437" s="2"/>
      <c r="F437" s="2">
        <v>38.049999999999997</v>
      </c>
      <c r="G437" s="18"/>
      <c r="H437" s="18"/>
      <c r="I437" s="18">
        <v>0.7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8"/>
    </row>
    <row r="438" spans="2:24" ht="29.4" thickBot="1">
      <c r="B438" s="44"/>
      <c r="C438" s="25" t="s">
        <v>438</v>
      </c>
      <c r="D438" s="10" t="s">
        <v>21</v>
      </c>
      <c r="E438" s="2"/>
      <c r="F438" s="2">
        <v>2.5099999999999998</v>
      </c>
      <c r="G438" s="18"/>
      <c r="H438" s="18"/>
      <c r="I438" s="18">
        <v>0.6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8"/>
    </row>
    <row r="439" spans="2:24" ht="43.8" thickBot="1">
      <c r="B439" s="44"/>
      <c r="C439" s="25" t="s">
        <v>439</v>
      </c>
      <c r="D439" s="10" t="s">
        <v>21</v>
      </c>
      <c r="E439" s="2"/>
      <c r="F439" s="2">
        <v>8.4700000000000006</v>
      </c>
      <c r="G439" s="18"/>
      <c r="H439" s="18"/>
      <c r="I439" s="18">
        <v>0.8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8"/>
    </row>
    <row r="440" spans="2:24" ht="43.8" thickBot="1">
      <c r="B440" s="44"/>
      <c r="C440" s="25" t="s">
        <v>440</v>
      </c>
      <c r="D440" s="10" t="s">
        <v>21</v>
      </c>
      <c r="E440" s="2"/>
      <c r="F440" s="2">
        <v>4.71</v>
      </c>
      <c r="G440" s="18"/>
      <c r="H440" s="18"/>
      <c r="I440" s="18">
        <v>0.7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8" t="s">
        <v>829</v>
      </c>
    </row>
    <row r="441" spans="2:24" ht="29.4" thickBot="1">
      <c r="B441" s="44"/>
      <c r="C441" s="25" t="s">
        <v>805</v>
      </c>
      <c r="D441" s="10" t="s">
        <v>21</v>
      </c>
      <c r="E441" s="2"/>
      <c r="F441" s="2">
        <v>15.58</v>
      </c>
      <c r="G441" s="18"/>
      <c r="H441" s="18"/>
      <c r="I441" s="18">
        <v>0.6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 t="s">
        <v>20</v>
      </c>
      <c r="V441" s="27">
        <v>275510322</v>
      </c>
      <c r="W441" s="2"/>
      <c r="X441" s="8" t="s">
        <v>804</v>
      </c>
    </row>
    <row r="442" spans="2:24" ht="29.4" thickBot="1">
      <c r="B442" s="44"/>
      <c r="C442" s="25" t="s">
        <v>441</v>
      </c>
      <c r="D442" s="10" t="s">
        <v>21</v>
      </c>
      <c r="E442" s="2"/>
      <c r="F442" s="2">
        <v>5.38</v>
      </c>
      <c r="G442" s="18"/>
      <c r="H442" s="18"/>
      <c r="I442" s="18">
        <v>0.8</v>
      </c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8"/>
    </row>
    <row r="443" spans="2:24" ht="43.8" thickBot="1">
      <c r="B443" s="44"/>
      <c r="C443" s="25" t="s">
        <v>442</v>
      </c>
      <c r="D443" s="10" t="s">
        <v>21</v>
      </c>
      <c r="E443" s="2"/>
      <c r="F443" s="2">
        <v>10.54</v>
      </c>
      <c r="G443" s="18"/>
      <c r="H443" s="18"/>
      <c r="I443" s="18">
        <v>0.8</v>
      </c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8" t="s">
        <v>829</v>
      </c>
    </row>
    <row r="444" spans="2:24" ht="15" thickBot="1">
      <c r="B444" s="44"/>
      <c r="C444" s="25" t="s">
        <v>443</v>
      </c>
      <c r="D444" s="10" t="s">
        <v>21</v>
      </c>
      <c r="E444" s="2"/>
      <c r="F444" s="2">
        <v>4.26</v>
      </c>
      <c r="G444" s="18"/>
      <c r="H444" s="18"/>
      <c r="I444" s="18">
        <v>0.8</v>
      </c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8"/>
    </row>
    <row r="445" spans="2:24" ht="29.4" thickBot="1">
      <c r="B445" s="44"/>
      <c r="C445" s="25" t="s">
        <v>444</v>
      </c>
      <c r="D445" s="10" t="s">
        <v>21</v>
      </c>
      <c r="E445" s="2"/>
      <c r="F445" s="2">
        <v>14.32</v>
      </c>
      <c r="G445" s="18"/>
      <c r="H445" s="18"/>
      <c r="I445" s="18">
        <v>0.8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8"/>
    </row>
    <row r="446" spans="2:24" ht="43.8" thickBot="1">
      <c r="B446" s="44"/>
      <c r="C446" s="39" t="s">
        <v>445</v>
      </c>
      <c r="D446" s="37" t="s">
        <v>21</v>
      </c>
      <c r="E446" s="2"/>
      <c r="F446" s="2">
        <v>2</v>
      </c>
      <c r="G446" s="18"/>
      <c r="H446" s="18"/>
      <c r="I446" s="18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8" t="s">
        <v>829</v>
      </c>
    </row>
    <row r="447" spans="2:24" ht="15" thickBot="1">
      <c r="B447" s="44"/>
      <c r="C447" s="40"/>
      <c r="D447" s="38"/>
      <c r="E447" s="2"/>
      <c r="F447" s="2">
        <f>8.08-F446</f>
        <v>6.08</v>
      </c>
      <c r="G447" s="18"/>
      <c r="H447" s="18">
        <v>0.5</v>
      </c>
      <c r="I447" s="18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8"/>
    </row>
    <row r="448" spans="2:24" ht="29.4" thickBot="1">
      <c r="B448" s="44"/>
      <c r="C448" s="25" t="s">
        <v>446</v>
      </c>
      <c r="D448" s="10" t="s">
        <v>21</v>
      </c>
      <c r="E448" s="2"/>
      <c r="F448" s="2">
        <v>5.91</v>
      </c>
      <c r="G448" s="18"/>
      <c r="H448" s="18">
        <v>0.5</v>
      </c>
      <c r="I448" s="18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8"/>
    </row>
    <row r="449" spans="2:24" ht="43.8" thickBot="1">
      <c r="B449" s="44"/>
      <c r="C449" s="25" t="s">
        <v>447</v>
      </c>
      <c r="D449" s="10" t="s">
        <v>21</v>
      </c>
      <c r="E449" s="2"/>
      <c r="F449" s="2">
        <v>31.74</v>
      </c>
      <c r="G449" s="18"/>
      <c r="H449" s="18">
        <v>0.4</v>
      </c>
      <c r="I449" s="18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8" t="s">
        <v>829</v>
      </c>
    </row>
    <row r="450" spans="2:24" ht="29.4" thickBot="1">
      <c r="B450" s="44"/>
      <c r="C450" s="25" t="s">
        <v>448</v>
      </c>
      <c r="D450" s="10" t="s">
        <v>21</v>
      </c>
      <c r="E450" s="2"/>
      <c r="F450" s="2">
        <v>15.12</v>
      </c>
      <c r="G450" s="18"/>
      <c r="H450" s="18">
        <v>0.3</v>
      </c>
      <c r="I450" s="18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8"/>
    </row>
    <row r="451" spans="2:24" ht="43.8" thickBot="1">
      <c r="B451" s="44"/>
      <c r="C451" s="25" t="s">
        <v>449</v>
      </c>
      <c r="D451" s="10" t="s">
        <v>21</v>
      </c>
      <c r="E451" s="2"/>
      <c r="F451" s="2">
        <v>2.79</v>
      </c>
      <c r="G451" s="18"/>
      <c r="H451" s="18">
        <v>0.5</v>
      </c>
      <c r="I451" s="18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8"/>
    </row>
    <row r="452" spans="2:24" ht="29.4" thickBot="1">
      <c r="B452" s="44"/>
      <c r="C452" s="25" t="s">
        <v>450</v>
      </c>
      <c r="D452" s="10" t="s">
        <v>21</v>
      </c>
      <c r="E452" s="2"/>
      <c r="F452" s="2">
        <v>2.6</v>
      </c>
      <c r="G452" s="18"/>
      <c r="H452" s="18">
        <v>0.4</v>
      </c>
      <c r="I452" s="18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8"/>
    </row>
    <row r="453" spans="2:24" ht="29.4" thickBot="1">
      <c r="B453" s="44"/>
      <c r="C453" s="25" t="s">
        <v>451</v>
      </c>
      <c r="D453" s="10" t="s">
        <v>21</v>
      </c>
      <c r="E453" s="2"/>
      <c r="F453" s="2">
        <v>5.61</v>
      </c>
      <c r="G453" s="18"/>
      <c r="H453" s="18">
        <v>1</v>
      </c>
      <c r="I453" s="18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8"/>
    </row>
    <row r="454" spans="2:24" ht="43.8" thickBot="1">
      <c r="B454" s="44"/>
      <c r="C454" s="25" t="s">
        <v>452</v>
      </c>
      <c r="D454" s="10" t="s">
        <v>21</v>
      </c>
      <c r="E454" s="2"/>
      <c r="F454" s="2">
        <v>9.11</v>
      </c>
      <c r="G454" s="18"/>
      <c r="H454" s="18">
        <v>1</v>
      </c>
      <c r="I454" s="18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8" t="s">
        <v>829</v>
      </c>
    </row>
    <row r="455" spans="2:24" ht="29.4" thickBot="1">
      <c r="B455" s="44"/>
      <c r="C455" s="25" t="s">
        <v>453</v>
      </c>
      <c r="D455" s="10" t="s">
        <v>21</v>
      </c>
      <c r="E455" s="2"/>
      <c r="F455" s="2">
        <v>11.32</v>
      </c>
      <c r="G455" s="18"/>
      <c r="H455" s="18"/>
      <c r="I455" s="18">
        <v>0.6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8"/>
    </row>
    <row r="456" spans="2:24" ht="15" thickBot="1">
      <c r="B456" s="44"/>
      <c r="C456" s="25" t="s">
        <v>454</v>
      </c>
      <c r="D456" s="10" t="s">
        <v>21</v>
      </c>
      <c r="E456" s="2"/>
      <c r="F456" s="2">
        <v>6.72</v>
      </c>
      <c r="G456" s="18"/>
      <c r="H456" s="18"/>
      <c r="I456" s="18">
        <v>0.6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8"/>
    </row>
    <row r="457" spans="2:24" ht="15" thickBot="1">
      <c r="B457" s="44"/>
      <c r="C457" s="25" t="s">
        <v>455</v>
      </c>
      <c r="D457" s="10" t="s">
        <v>21</v>
      </c>
      <c r="E457" s="2"/>
      <c r="F457" s="2">
        <v>7.86</v>
      </c>
      <c r="G457" s="18"/>
      <c r="H457" s="18"/>
      <c r="I457" s="18">
        <v>0.4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8"/>
    </row>
    <row r="458" spans="2:24" ht="15" thickBot="1">
      <c r="B458" s="44"/>
      <c r="C458" s="25" t="s">
        <v>456</v>
      </c>
      <c r="D458" s="10" t="s">
        <v>21</v>
      </c>
      <c r="E458" s="2"/>
      <c r="F458" s="2">
        <v>5.98</v>
      </c>
      <c r="G458" s="18"/>
      <c r="H458" s="18"/>
      <c r="I458" s="18">
        <v>0.3</v>
      </c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8"/>
    </row>
    <row r="459" spans="2:24" ht="15" thickBot="1">
      <c r="B459" s="44"/>
      <c r="C459" s="25" t="s">
        <v>457</v>
      </c>
      <c r="D459" s="10" t="s">
        <v>21</v>
      </c>
      <c r="E459" s="2"/>
      <c r="F459" s="2">
        <v>3.11</v>
      </c>
      <c r="G459" s="18"/>
      <c r="H459" s="18"/>
      <c r="I459" s="18">
        <v>0.4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8"/>
    </row>
    <row r="460" spans="2:24" ht="15" thickBot="1">
      <c r="B460" s="44"/>
      <c r="C460" s="25" t="s">
        <v>458</v>
      </c>
      <c r="D460" s="10" t="s">
        <v>21</v>
      </c>
      <c r="E460" s="2"/>
      <c r="F460" s="2">
        <v>0.37</v>
      </c>
      <c r="G460" s="18"/>
      <c r="H460" s="18"/>
      <c r="I460" s="18">
        <v>0.4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8"/>
    </row>
    <row r="461" spans="2:24" ht="15" thickBot="1">
      <c r="B461" s="44"/>
      <c r="C461" s="25" t="s">
        <v>459</v>
      </c>
      <c r="D461" s="23" t="s">
        <v>21</v>
      </c>
      <c r="E461" s="2"/>
      <c r="F461" s="2">
        <v>0.4</v>
      </c>
      <c r="G461" s="18"/>
      <c r="H461" s="18"/>
      <c r="I461" s="18">
        <v>0.5</v>
      </c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8"/>
    </row>
    <row r="462" spans="2:24" ht="29.4" thickBot="1">
      <c r="B462" s="44"/>
      <c r="C462" s="25" t="s">
        <v>806</v>
      </c>
      <c r="D462" s="23"/>
      <c r="E462" s="2" t="s">
        <v>21</v>
      </c>
      <c r="F462" s="2">
        <v>1</v>
      </c>
      <c r="G462" s="18"/>
      <c r="H462" s="18"/>
      <c r="I462" s="18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 t="s">
        <v>20</v>
      </c>
      <c r="V462" s="27">
        <f>1471153006+121005150</f>
        <v>1592158156</v>
      </c>
      <c r="W462" s="2"/>
      <c r="X462" s="8" t="s">
        <v>804</v>
      </c>
    </row>
    <row r="463" spans="2:24" ht="29.4" thickBot="1">
      <c r="B463" s="38"/>
      <c r="C463" s="25" t="s">
        <v>460</v>
      </c>
      <c r="D463" s="23" t="s">
        <v>21</v>
      </c>
      <c r="E463" s="2"/>
      <c r="F463" s="2">
        <v>14.1</v>
      </c>
      <c r="G463" s="18"/>
      <c r="H463" s="18"/>
      <c r="I463" s="18">
        <v>0.8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8"/>
    </row>
    <row r="464" spans="2:24" ht="15" thickBot="1">
      <c r="B464" s="6"/>
      <c r="C464" s="24"/>
      <c r="D464" s="23"/>
      <c r="E464" s="2"/>
      <c r="F464" s="2"/>
      <c r="G464" s="18"/>
      <c r="H464" s="18"/>
      <c r="I464" s="18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8"/>
    </row>
    <row r="465" spans="2:24" ht="43.8" thickBot="1">
      <c r="B465" s="37" t="s">
        <v>497</v>
      </c>
      <c r="C465" s="25" t="s">
        <v>498</v>
      </c>
      <c r="D465" s="23" t="s">
        <v>21</v>
      </c>
      <c r="E465" s="2"/>
      <c r="F465" s="2">
        <v>18.04</v>
      </c>
      <c r="G465" s="18"/>
      <c r="H465" s="18">
        <v>1</v>
      </c>
      <c r="I465" s="18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8"/>
    </row>
    <row r="466" spans="2:24" ht="29.4" thickBot="1">
      <c r="B466" s="44"/>
      <c r="C466" s="25" t="s">
        <v>499</v>
      </c>
      <c r="D466" s="23" t="s">
        <v>21</v>
      </c>
      <c r="E466" s="2"/>
      <c r="F466" s="2">
        <v>4.0599999999999996</v>
      </c>
      <c r="G466" s="18"/>
      <c r="H466" s="18"/>
      <c r="I466" s="18">
        <v>0.8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8"/>
    </row>
    <row r="467" spans="2:24" ht="29.4" thickBot="1">
      <c r="B467" s="44"/>
      <c r="C467" s="25" t="s">
        <v>500</v>
      </c>
      <c r="D467" s="23" t="s">
        <v>21</v>
      </c>
      <c r="E467" s="2"/>
      <c r="F467" s="2">
        <v>3.44</v>
      </c>
      <c r="G467" s="18"/>
      <c r="H467" s="18">
        <v>1</v>
      </c>
      <c r="I467" s="18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8"/>
    </row>
    <row r="468" spans="2:24" ht="43.8" thickBot="1">
      <c r="B468" s="44"/>
      <c r="C468" s="25" t="s">
        <v>501</v>
      </c>
      <c r="D468" s="23" t="s">
        <v>21</v>
      </c>
      <c r="E468" s="2"/>
      <c r="F468" s="2">
        <v>7.75</v>
      </c>
      <c r="G468" s="18"/>
      <c r="H468" s="18"/>
      <c r="I468" s="18">
        <v>0.7</v>
      </c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8"/>
    </row>
    <row r="469" spans="2:24" ht="29.4" thickBot="1">
      <c r="B469" s="44"/>
      <c r="C469" s="25" t="s">
        <v>462</v>
      </c>
      <c r="D469" s="23" t="s">
        <v>21</v>
      </c>
      <c r="E469" s="2"/>
      <c r="F469" s="2">
        <v>14.72</v>
      </c>
      <c r="G469" s="18"/>
      <c r="H469" s="18"/>
      <c r="I469" s="18">
        <v>0.7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8"/>
    </row>
    <row r="470" spans="2:24" ht="58.2" thickBot="1">
      <c r="B470" s="44"/>
      <c r="C470" s="25" t="s">
        <v>463</v>
      </c>
      <c r="D470" s="23" t="s">
        <v>21</v>
      </c>
      <c r="E470" s="2"/>
      <c r="F470" s="2">
        <v>11.45</v>
      </c>
      <c r="G470" s="18"/>
      <c r="H470" s="18">
        <v>1</v>
      </c>
      <c r="I470" s="18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8"/>
    </row>
    <row r="471" spans="2:24" ht="29.4" thickBot="1">
      <c r="B471" s="44"/>
      <c r="C471" s="25" t="s">
        <v>464</v>
      </c>
      <c r="D471" s="23" t="s">
        <v>21</v>
      </c>
      <c r="E471" s="2"/>
      <c r="F471" s="2">
        <v>21.63</v>
      </c>
      <c r="G471" s="18"/>
      <c r="H471" s="18">
        <v>1</v>
      </c>
      <c r="I471" s="18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8"/>
    </row>
    <row r="472" spans="2:24" ht="29.4" thickBot="1">
      <c r="B472" s="44"/>
      <c r="C472" s="25" t="s">
        <v>465</v>
      </c>
      <c r="D472" s="23" t="s">
        <v>21</v>
      </c>
      <c r="E472" s="2"/>
      <c r="F472" s="2">
        <v>18.490000000000002</v>
      </c>
      <c r="G472" s="18"/>
      <c r="H472" s="18">
        <v>1</v>
      </c>
      <c r="I472" s="18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8"/>
    </row>
    <row r="473" spans="2:24" ht="29.4" thickBot="1">
      <c r="B473" s="44"/>
      <c r="C473" s="25" t="s">
        <v>466</v>
      </c>
      <c r="D473" s="23" t="s">
        <v>21</v>
      </c>
      <c r="E473" s="2"/>
      <c r="F473" s="2">
        <v>8.56</v>
      </c>
      <c r="G473" s="18"/>
      <c r="H473" s="18"/>
      <c r="I473" s="18">
        <v>0.5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8"/>
    </row>
    <row r="474" spans="2:24" ht="15" thickBot="1">
      <c r="B474" s="44"/>
      <c r="C474" s="25" t="s">
        <v>467</v>
      </c>
      <c r="D474" s="23" t="s">
        <v>21</v>
      </c>
      <c r="E474" s="2"/>
      <c r="F474" s="2">
        <v>0.88</v>
      </c>
      <c r="G474" s="18"/>
      <c r="H474" s="18"/>
      <c r="I474" s="18">
        <v>0.5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8"/>
    </row>
    <row r="475" spans="2:24" ht="43.8" thickBot="1">
      <c r="B475" s="44"/>
      <c r="C475" s="25" t="s">
        <v>468</v>
      </c>
      <c r="D475" s="23" t="s">
        <v>21</v>
      </c>
      <c r="E475" s="2"/>
      <c r="F475" s="2">
        <v>2.06</v>
      </c>
      <c r="G475" s="18"/>
      <c r="H475" s="18"/>
      <c r="I475" s="18">
        <v>0.5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8"/>
    </row>
    <row r="476" spans="2:24" ht="29.4" thickBot="1">
      <c r="B476" s="44"/>
      <c r="C476" s="25" t="s">
        <v>469</v>
      </c>
      <c r="D476" s="23" t="s">
        <v>21</v>
      </c>
      <c r="E476" s="2"/>
      <c r="F476" s="2">
        <v>32.4</v>
      </c>
      <c r="G476" s="18">
        <v>0.6</v>
      </c>
      <c r="H476" s="18"/>
      <c r="I476" s="18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8"/>
    </row>
    <row r="477" spans="2:24" ht="30.6" customHeight="1" thickBot="1">
      <c r="B477" s="44"/>
      <c r="C477" s="41" t="s">
        <v>470</v>
      </c>
      <c r="D477" s="37" t="s">
        <v>21</v>
      </c>
      <c r="E477" s="2"/>
      <c r="F477" s="30">
        <f>7.69-F478</f>
        <v>1.3550000000000004</v>
      </c>
      <c r="G477" s="18"/>
      <c r="H477" s="18"/>
      <c r="I477" s="18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8"/>
    </row>
    <row r="478" spans="2:24" ht="29.4" thickBot="1">
      <c r="B478" s="44"/>
      <c r="C478" s="43"/>
      <c r="D478" s="38"/>
      <c r="E478" s="2"/>
      <c r="F478" s="35">
        <v>6.335</v>
      </c>
      <c r="G478" s="18"/>
      <c r="H478" s="18"/>
      <c r="I478" s="34">
        <v>0.4</v>
      </c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10" t="s">
        <v>20</v>
      </c>
      <c r="V478" s="33">
        <v>828003592</v>
      </c>
      <c r="W478" s="2"/>
      <c r="X478" s="8" t="s">
        <v>804</v>
      </c>
    </row>
    <row r="479" spans="2:24" ht="29.4" thickBot="1">
      <c r="B479" s="44"/>
      <c r="C479" s="25" t="s">
        <v>471</v>
      </c>
      <c r="D479" s="23" t="s">
        <v>21</v>
      </c>
      <c r="E479" s="2"/>
      <c r="F479" s="2">
        <v>6.55</v>
      </c>
      <c r="G479" s="18"/>
      <c r="H479" s="18"/>
      <c r="I479" s="18">
        <v>0.4</v>
      </c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8"/>
    </row>
    <row r="480" spans="2:24" ht="43.8" thickBot="1">
      <c r="B480" s="44"/>
      <c r="C480" s="25" t="s">
        <v>472</v>
      </c>
      <c r="D480" s="23" t="s">
        <v>21</v>
      </c>
      <c r="E480" s="2"/>
      <c r="F480" s="2">
        <v>2.82</v>
      </c>
      <c r="G480" s="18"/>
      <c r="H480" s="18">
        <v>1</v>
      </c>
      <c r="I480" s="18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8"/>
    </row>
    <row r="481" spans="2:24" ht="29.4" thickBot="1">
      <c r="B481" s="44"/>
      <c r="C481" s="25" t="s">
        <v>473</v>
      </c>
      <c r="D481" s="23" t="s">
        <v>21</v>
      </c>
      <c r="E481" s="2"/>
      <c r="F481" s="2">
        <v>32.4</v>
      </c>
      <c r="G481" s="18"/>
      <c r="H481" s="18"/>
      <c r="I481" s="18">
        <v>0.5</v>
      </c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8"/>
    </row>
    <row r="482" spans="2:24" ht="29.4" thickBot="1">
      <c r="B482" s="44"/>
      <c r="C482" s="25" t="s">
        <v>474</v>
      </c>
      <c r="D482" s="23" t="s">
        <v>21</v>
      </c>
      <c r="E482" s="2"/>
      <c r="F482" s="2">
        <v>0.9</v>
      </c>
      <c r="G482" s="18"/>
      <c r="H482" s="18"/>
      <c r="I482" s="18">
        <v>0.5</v>
      </c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8"/>
    </row>
    <row r="483" spans="2:24" ht="58.2" thickBot="1">
      <c r="B483" s="44"/>
      <c r="C483" s="25" t="s">
        <v>475</v>
      </c>
      <c r="D483" s="23" t="s">
        <v>21</v>
      </c>
      <c r="E483" s="2"/>
      <c r="F483" s="2">
        <v>16.27</v>
      </c>
      <c r="G483" s="18"/>
      <c r="H483" s="18">
        <v>1</v>
      </c>
      <c r="I483" s="18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8"/>
    </row>
    <row r="484" spans="2:24" ht="29.4" thickBot="1">
      <c r="B484" s="44"/>
      <c r="C484" s="25" t="s">
        <v>476</v>
      </c>
      <c r="D484" s="23" t="s">
        <v>21</v>
      </c>
      <c r="E484" s="2"/>
      <c r="F484" s="2">
        <v>5.29</v>
      </c>
      <c r="G484" s="18"/>
      <c r="H484" s="18"/>
      <c r="I484" s="18">
        <v>0.8</v>
      </c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8"/>
    </row>
    <row r="485" spans="2:24" ht="15" thickBot="1">
      <c r="B485" s="44"/>
      <c r="C485" s="25" t="s">
        <v>477</v>
      </c>
      <c r="D485" s="23" t="s">
        <v>21</v>
      </c>
      <c r="E485" s="2"/>
      <c r="F485" s="2">
        <v>2.09</v>
      </c>
      <c r="G485" s="18"/>
      <c r="H485" s="18"/>
      <c r="I485" s="18">
        <v>0.8</v>
      </c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8"/>
    </row>
    <row r="486" spans="2:24" ht="29.4" thickBot="1">
      <c r="B486" s="44"/>
      <c r="C486" s="25" t="s">
        <v>478</v>
      </c>
      <c r="D486" s="23" t="s">
        <v>21</v>
      </c>
      <c r="E486" s="2"/>
      <c r="F486" s="2">
        <v>2.23</v>
      </c>
      <c r="G486" s="18"/>
      <c r="H486" s="18"/>
      <c r="I486" s="18">
        <v>0.8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8"/>
    </row>
    <row r="487" spans="2:24" ht="29.4" thickBot="1">
      <c r="B487" s="44"/>
      <c r="C487" s="25" t="s">
        <v>479</v>
      </c>
      <c r="D487" s="23" t="s">
        <v>21</v>
      </c>
      <c r="E487" s="2"/>
      <c r="F487" s="2">
        <v>4.05</v>
      </c>
      <c r="G487" s="18"/>
      <c r="H487" s="18"/>
      <c r="I487" s="18">
        <v>0.8</v>
      </c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8"/>
    </row>
    <row r="488" spans="2:24" ht="29.4" thickBot="1">
      <c r="B488" s="44"/>
      <c r="C488" s="25" t="s">
        <v>480</v>
      </c>
      <c r="D488" s="23" t="s">
        <v>21</v>
      </c>
      <c r="E488" s="2"/>
      <c r="F488" s="2">
        <v>0.66</v>
      </c>
      <c r="G488" s="18"/>
      <c r="H488" s="18"/>
      <c r="I488" s="18">
        <v>0.8</v>
      </c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8"/>
    </row>
    <row r="489" spans="2:24" ht="29.4" thickBot="1">
      <c r="B489" s="44"/>
      <c r="C489" s="25" t="s">
        <v>481</v>
      </c>
      <c r="D489" s="23" t="s">
        <v>21</v>
      </c>
      <c r="E489" s="2"/>
      <c r="F489" s="2">
        <v>2.12</v>
      </c>
      <c r="G489" s="18"/>
      <c r="H489" s="18">
        <v>1</v>
      </c>
      <c r="I489" s="18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8"/>
    </row>
    <row r="490" spans="2:24" ht="29.4" thickBot="1">
      <c r="B490" s="44"/>
      <c r="C490" s="25" t="s">
        <v>482</v>
      </c>
      <c r="D490" s="23" t="s">
        <v>21</v>
      </c>
      <c r="E490" s="2"/>
      <c r="F490" s="2">
        <v>7.77</v>
      </c>
      <c r="G490" s="18"/>
      <c r="H490" s="18"/>
      <c r="I490" s="18">
        <v>0.7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8"/>
    </row>
    <row r="491" spans="2:24" ht="58.2" thickBot="1">
      <c r="B491" s="44"/>
      <c r="C491" s="25" t="s">
        <v>483</v>
      </c>
      <c r="D491" s="23" t="s">
        <v>21</v>
      </c>
      <c r="E491" s="2"/>
      <c r="F491" s="2">
        <v>10.36</v>
      </c>
      <c r="G491" s="18"/>
      <c r="H491" s="18"/>
      <c r="I491" s="18">
        <v>0.7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8"/>
    </row>
    <row r="492" spans="2:24" ht="29.4" thickBot="1">
      <c r="B492" s="44"/>
      <c r="C492" s="25" t="s">
        <v>484</v>
      </c>
      <c r="D492" s="23" t="s">
        <v>21</v>
      </c>
      <c r="E492" s="2"/>
      <c r="F492" s="2">
        <v>2.67</v>
      </c>
      <c r="G492" s="18"/>
      <c r="H492" s="18"/>
      <c r="I492" s="18">
        <v>0.7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8"/>
    </row>
    <row r="493" spans="2:24" ht="15" thickBot="1">
      <c r="B493" s="44"/>
      <c r="C493" s="25" t="s">
        <v>485</v>
      </c>
      <c r="D493" s="23" t="s">
        <v>21</v>
      </c>
      <c r="E493" s="2"/>
      <c r="F493" s="2">
        <v>1.07</v>
      </c>
      <c r="G493" s="18"/>
      <c r="H493" s="18"/>
      <c r="I493" s="18">
        <v>0.7</v>
      </c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8"/>
    </row>
    <row r="494" spans="2:24" ht="29.4" thickBot="1">
      <c r="B494" s="44"/>
      <c r="C494" s="25" t="s">
        <v>486</v>
      </c>
      <c r="D494" s="23" t="s">
        <v>21</v>
      </c>
      <c r="E494" s="2"/>
      <c r="F494" s="2">
        <v>2.39</v>
      </c>
      <c r="G494" s="18"/>
      <c r="H494" s="18"/>
      <c r="I494" s="18">
        <v>0.7</v>
      </c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8"/>
    </row>
    <row r="495" spans="2:24" ht="58.2" thickBot="1">
      <c r="B495" s="44"/>
      <c r="C495" s="25" t="s">
        <v>487</v>
      </c>
      <c r="D495" s="23" t="s">
        <v>21</v>
      </c>
      <c r="E495" s="2"/>
      <c r="F495" s="2">
        <v>7.42</v>
      </c>
      <c r="G495" s="18"/>
      <c r="H495" s="18"/>
      <c r="I495" s="18">
        <v>0.7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8"/>
    </row>
    <row r="496" spans="2:24" ht="58.2" thickBot="1">
      <c r="B496" s="44"/>
      <c r="C496" s="25" t="s">
        <v>488</v>
      </c>
      <c r="D496" s="23" t="s">
        <v>21</v>
      </c>
      <c r="E496" s="2"/>
      <c r="F496" s="2">
        <v>5.85</v>
      </c>
      <c r="G496" s="18"/>
      <c r="H496" s="18">
        <v>1</v>
      </c>
      <c r="I496" s="18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8"/>
    </row>
    <row r="497" spans="2:24" ht="15" thickBot="1">
      <c r="B497" s="44"/>
      <c r="C497" s="25" t="s">
        <v>489</v>
      </c>
      <c r="D497" s="23" t="s">
        <v>21</v>
      </c>
      <c r="E497" s="2"/>
      <c r="F497" s="2">
        <v>2.57</v>
      </c>
      <c r="G497" s="18"/>
      <c r="H497" s="18"/>
      <c r="I497" s="18">
        <v>0.8</v>
      </c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8"/>
    </row>
    <row r="498" spans="2:24" ht="15" thickBot="1">
      <c r="B498" s="44"/>
      <c r="C498" s="25" t="s">
        <v>490</v>
      </c>
      <c r="D498" s="23" t="s">
        <v>21</v>
      </c>
      <c r="E498" s="2"/>
      <c r="F498" s="2">
        <v>2.02</v>
      </c>
      <c r="G498" s="18"/>
      <c r="H498" s="18"/>
      <c r="I498" s="18">
        <v>0.8</v>
      </c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8"/>
    </row>
    <row r="499" spans="2:24" ht="43.8" thickBot="1">
      <c r="B499" s="44"/>
      <c r="C499" s="25" t="s">
        <v>491</v>
      </c>
      <c r="D499" s="23" t="s">
        <v>21</v>
      </c>
      <c r="E499" s="2"/>
      <c r="F499" s="2">
        <v>3.86</v>
      </c>
      <c r="G499" s="18"/>
      <c r="H499" s="18"/>
      <c r="I499" s="18">
        <v>0.8</v>
      </c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8"/>
    </row>
    <row r="500" spans="2:24" ht="29.4" thickBot="1">
      <c r="B500" s="44"/>
      <c r="C500" s="25" t="s">
        <v>492</v>
      </c>
      <c r="D500" s="23" t="s">
        <v>21</v>
      </c>
      <c r="E500" s="2"/>
      <c r="F500" s="2">
        <v>1.1100000000000001</v>
      </c>
      <c r="G500" s="18"/>
      <c r="H500" s="18"/>
      <c r="I500" s="18">
        <v>0.8</v>
      </c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8"/>
    </row>
    <row r="501" spans="2:24" ht="43.8" thickBot="1">
      <c r="B501" s="44"/>
      <c r="C501" s="25" t="s">
        <v>493</v>
      </c>
      <c r="D501" s="23" t="s">
        <v>21</v>
      </c>
      <c r="E501" s="2"/>
      <c r="F501" s="2">
        <v>5.83</v>
      </c>
      <c r="G501" s="18"/>
      <c r="H501" s="18">
        <v>1</v>
      </c>
      <c r="I501" s="18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8"/>
    </row>
    <row r="502" spans="2:24" ht="29.4" thickBot="1">
      <c r="B502" s="44"/>
      <c r="C502" s="25" t="s">
        <v>494</v>
      </c>
      <c r="D502" s="23" t="s">
        <v>21</v>
      </c>
      <c r="E502" s="2"/>
      <c r="F502" s="2">
        <v>4.4400000000000004</v>
      </c>
      <c r="G502" s="18"/>
      <c r="H502" s="18"/>
      <c r="I502" s="18">
        <v>0.4</v>
      </c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8"/>
    </row>
    <row r="503" spans="2:24" ht="43.8" thickBot="1">
      <c r="B503" s="44"/>
      <c r="C503" s="25" t="s">
        <v>495</v>
      </c>
      <c r="D503" s="23" t="s">
        <v>21</v>
      </c>
      <c r="E503" s="2"/>
      <c r="F503" s="2"/>
      <c r="G503" s="18"/>
      <c r="H503" s="18"/>
      <c r="I503" s="18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8"/>
    </row>
    <row r="504" spans="2:24" ht="29.4" thickBot="1">
      <c r="B504" s="44"/>
      <c r="C504" s="25" t="s">
        <v>807</v>
      </c>
      <c r="D504" s="23"/>
      <c r="E504" s="10" t="s">
        <v>21</v>
      </c>
      <c r="F504" s="2">
        <v>0.94</v>
      </c>
      <c r="G504" s="18">
        <v>1</v>
      </c>
      <c r="H504" s="18"/>
      <c r="I504" s="18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 t="s">
        <v>20</v>
      </c>
      <c r="V504" s="27">
        <v>4499259157</v>
      </c>
      <c r="W504" s="8">
        <v>1</v>
      </c>
      <c r="X504" s="8" t="s">
        <v>795</v>
      </c>
    </row>
    <row r="505" spans="2:24" ht="15" thickBot="1">
      <c r="B505" s="44"/>
      <c r="C505" s="25" t="s">
        <v>808</v>
      </c>
      <c r="D505" s="23"/>
      <c r="E505" s="10" t="s">
        <v>21</v>
      </c>
      <c r="F505" s="30">
        <v>1.69</v>
      </c>
      <c r="G505" s="18">
        <v>1</v>
      </c>
      <c r="H505" s="18"/>
      <c r="I505" s="18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 t="s">
        <v>22</v>
      </c>
      <c r="V505" s="27">
        <v>6498966202</v>
      </c>
      <c r="W505" s="8">
        <v>1</v>
      </c>
      <c r="X505" s="8" t="s">
        <v>795</v>
      </c>
    </row>
    <row r="506" spans="2:24" ht="29.4" thickBot="1">
      <c r="B506" s="44"/>
      <c r="C506" s="25" t="s">
        <v>809</v>
      </c>
      <c r="D506" s="23"/>
      <c r="E506" s="10" t="s">
        <v>21</v>
      </c>
      <c r="F506" s="30">
        <v>0.35599999999999998</v>
      </c>
      <c r="G506" s="18"/>
      <c r="H506" s="18"/>
      <c r="I506" s="18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 t="s">
        <v>20</v>
      </c>
      <c r="V506" s="27">
        <v>1200000000</v>
      </c>
      <c r="W506" s="2"/>
      <c r="X506" s="8" t="s">
        <v>793</v>
      </c>
    </row>
    <row r="507" spans="2:24" ht="29.4" thickBot="1">
      <c r="B507" s="38"/>
      <c r="C507" s="25" t="s">
        <v>496</v>
      </c>
      <c r="D507" s="23" t="s">
        <v>21</v>
      </c>
      <c r="E507" s="2"/>
      <c r="F507" s="2"/>
      <c r="G507" s="18"/>
      <c r="H507" s="18"/>
      <c r="I507" s="18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8"/>
    </row>
    <row r="508" spans="2:24" ht="15" thickBot="1">
      <c r="B508" s="6"/>
      <c r="C508" s="24"/>
      <c r="D508" s="23"/>
      <c r="E508" s="2"/>
      <c r="F508" s="2"/>
      <c r="G508" s="18"/>
      <c r="H508" s="18"/>
      <c r="I508" s="18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8"/>
    </row>
    <row r="509" spans="2:24" ht="29.4" customHeight="1" thickBot="1">
      <c r="B509" s="37" t="s">
        <v>26</v>
      </c>
      <c r="C509" s="25" t="s">
        <v>502</v>
      </c>
      <c r="D509" s="23" t="s">
        <v>21</v>
      </c>
      <c r="E509" s="2"/>
      <c r="F509" s="2">
        <v>27.3</v>
      </c>
      <c r="G509" s="18"/>
      <c r="H509" s="18"/>
      <c r="I509" s="18">
        <v>0.5</v>
      </c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8"/>
    </row>
    <row r="510" spans="2:24" ht="29.4" thickBot="1">
      <c r="B510" s="44"/>
      <c r="C510" s="25" t="s">
        <v>503</v>
      </c>
      <c r="D510" s="23" t="s">
        <v>21</v>
      </c>
      <c r="E510" s="2"/>
      <c r="F510" s="2">
        <v>7.9</v>
      </c>
      <c r="G510" s="18"/>
      <c r="H510" s="18">
        <v>1</v>
      </c>
      <c r="I510" s="18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8"/>
    </row>
    <row r="511" spans="2:24" ht="15" thickBot="1">
      <c r="B511" s="44"/>
      <c r="C511" s="41" t="s">
        <v>504</v>
      </c>
      <c r="D511" s="37" t="s">
        <v>21</v>
      </c>
      <c r="E511" s="2"/>
      <c r="F511" s="30">
        <v>3.5139999999999998</v>
      </c>
      <c r="G511" s="18"/>
      <c r="H511" s="18"/>
      <c r="I511" s="18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 t="s">
        <v>22</v>
      </c>
      <c r="V511" s="27">
        <v>4850792939</v>
      </c>
      <c r="W511" s="2"/>
      <c r="X511" s="8" t="s">
        <v>799</v>
      </c>
    </row>
    <row r="512" spans="2:24" ht="15" thickBot="1">
      <c r="B512" s="44"/>
      <c r="C512" s="43"/>
      <c r="D512" s="38"/>
      <c r="E512" s="2"/>
      <c r="F512" s="2">
        <f>23.1-F511</f>
        <v>19.586000000000002</v>
      </c>
      <c r="G512" s="18"/>
      <c r="H512" s="18"/>
      <c r="I512" s="18">
        <v>0.7</v>
      </c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8"/>
    </row>
    <row r="513" spans="2:24" ht="29.4" thickBot="1">
      <c r="B513" s="44"/>
      <c r="C513" s="25" t="s">
        <v>505</v>
      </c>
      <c r="D513" s="23" t="s">
        <v>21</v>
      </c>
      <c r="E513" s="2"/>
      <c r="F513" s="2">
        <v>12.5</v>
      </c>
      <c r="G513" s="18"/>
      <c r="H513" s="18"/>
      <c r="I513" s="18">
        <v>0.8</v>
      </c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8"/>
    </row>
    <row r="514" spans="2:24" ht="43.8" thickBot="1">
      <c r="B514" s="44"/>
      <c r="C514" s="25" t="s">
        <v>506</v>
      </c>
      <c r="D514" s="23" t="s">
        <v>21</v>
      </c>
      <c r="E514" s="2"/>
      <c r="F514" s="2">
        <v>10</v>
      </c>
      <c r="G514" s="18"/>
      <c r="H514" s="18"/>
      <c r="I514" s="18">
        <v>0.1</v>
      </c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8"/>
    </row>
    <row r="515" spans="2:24" ht="15" thickBot="1">
      <c r="B515" s="44"/>
      <c r="C515" s="25" t="s">
        <v>507</v>
      </c>
      <c r="D515" s="23" t="s">
        <v>21</v>
      </c>
      <c r="E515" s="2"/>
      <c r="F515" s="2">
        <v>14.14</v>
      </c>
      <c r="G515" s="18"/>
      <c r="H515" s="18"/>
      <c r="I515" s="18">
        <v>0.9</v>
      </c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8"/>
    </row>
    <row r="516" spans="2:24" ht="29.4" thickBot="1">
      <c r="B516" s="44"/>
      <c r="C516" s="25" t="s">
        <v>508</v>
      </c>
      <c r="D516" s="23" t="s">
        <v>21</v>
      </c>
      <c r="E516" s="2"/>
      <c r="F516" s="2">
        <v>18.899999999999999</v>
      </c>
      <c r="G516" s="18"/>
      <c r="H516" s="18">
        <v>1</v>
      </c>
      <c r="I516" s="18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8"/>
    </row>
    <row r="517" spans="2:24" ht="15" thickBot="1">
      <c r="B517" s="44"/>
      <c r="C517" s="25" t="s">
        <v>509</v>
      </c>
      <c r="D517" s="23" t="s">
        <v>21</v>
      </c>
      <c r="E517" s="2"/>
      <c r="F517" s="2"/>
      <c r="G517" s="18"/>
      <c r="H517" s="18"/>
      <c r="I517" s="18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8"/>
    </row>
    <row r="518" spans="2:24" ht="29.4" thickBot="1">
      <c r="B518" s="44"/>
      <c r="C518" s="25" t="s">
        <v>510</v>
      </c>
      <c r="D518" s="23" t="s">
        <v>21</v>
      </c>
      <c r="E518" s="2"/>
      <c r="F518" s="2"/>
      <c r="G518" s="18"/>
      <c r="H518" s="18"/>
      <c r="I518" s="18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8"/>
    </row>
    <row r="519" spans="2:24" ht="43.8" thickBot="1">
      <c r="B519" s="44"/>
      <c r="C519" s="25" t="s">
        <v>511</v>
      </c>
      <c r="D519" s="23" t="s">
        <v>21</v>
      </c>
      <c r="E519" s="2"/>
      <c r="F519" s="2"/>
      <c r="G519" s="18"/>
      <c r="H519" s="18"/>
      <c r="I519" s="18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8"/>
    </row>
    <row r="520" spans="2:24" ht="58.2" thickBot="1">
      <c r="B520" s="44"/>
      <c r="C520" s="25" t="s">
        <v>512</v>
      </c>
      <c r="D520" s="23" t="s">
        <v>21</v>
      </c>
      <c r="E520" s="2"/>
      <c r="F520" s="2"/>
      <c r="G520" s="18"/>
      <c r="H520" s="18"/>
      <c r="I520" s="18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8"/>
    </row>
    <row r="521" spans="2:24" ht="29.4" thickBot="1">
      <c r="B521" s="44"/>
      <c r="C521" s="25" t="s">
        <v>513</v>
      </c>
      <c r="D521" s="23" t="s">
        <v>21</v>
      </c>
      <c r="E521" s="2"/>
      <c r="F521" s="2"/>
      <c r="G521" s="18"/>
      <c r="H521" s="18"/>
      <c r="I521" s="18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8"/>
    </row>
    <row r="522" spans="2:24" ht="29.4" thickBot="1">
      <c r="B522" s="44"/>
      <c r="C522" s="25" t="s">
        <v>514</v>
      </c>
      <c r="D522" s="23" t="s">
        <v>21</v>
      </c>
      <c r="E522" s="2"/>
      <c r="F522" s="2"/>
      <c r="G522" s="18"/>
      <c r="H522" s="18"/>
      <c r="I522" s="18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8"/>
    </row>
    <row r="523" spans="2:24" ht="29.4" thickBot="1">
      <c r="B523" s="44"/>
      <c r="C523" s="25" t="s">
        <v>515</v>
      </c>
      <c r="D523" s="23" t="s">
        <v>21</v>
      </c>
      <c r="E523" s="2"/>
      <c r="F523" s="2"/>
      <c r="G523" s="18"/>
      <c r="H523" s="18"/>
      <c r="I523" s="18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8"/>
    </row>
    <row r="524" spans="2:24" ht="29.4" thickBot="1">
      <c r="B524" s="44"/>
      <c r="C524" s="25" t="s">
        <v>516</v>
      </c>
      <c r="D524" s="23" t="s">
        <v>21</v>
      </c>
      <c r="E524" s="2"/>
      <c r="F524" s="2"/>
      <c r="G524" s="18"/>
      <c r="H524" s="18"/>
      <c r="I524" s="18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8"/>
    </row>
    <row r="525" spans="2:24" ht="58.2" thickBot="1">
      <c r="B525" s="44"/>
      <c r="C525" s="25" t="s">
        <v>517</v>
      </c>
      <c r="D525" s="23" t="s">
        <v>21</v>
      </c>
      <c r="E525" s="2"/>
      <c r="F525" s="2"/>
      <c r="G525" s="18"/>
      <c r="H525" s="18"/>
      <c r="I525" s="18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8"/>
    </row>
    <row r="526" spans="2:24" ht="29.4" thickBot="1">
      <c r="B526" s="44"/>
      <c r="C526" s="25" t="s">
        <v>518</v>
      </c>
      <c r="D526" s="23" t="s">
        <v>21</v>
      </c>
      <c r="E526" s="2"/>
      <c r="F526" s="2"/>
      <c r="G526" s="18"/>
      <c r="H526" s="18"/>
      <c r="I526" s="18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8"/>
    </row>
    <row r="527" spans="2:24" ht="29.4" thickBot="1">
      <c r="B527" s="44"/>
      <c r="C527" s="25" t="s">
        <v>519</v>
      </c>
      <c r="D527" s="23" t="s">
        <v>21</v>
      </c>
      <c r="E527" s="2"/>
      <c r="F527" s="2"/>
      <c r="G527" s="18"/>
      <c r="H527" s="18"/>
      <c r="I527" s="18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8"/>
    </row>
    <row r="528" spans="2:24" ht="29.4" thickBot="1">
      <c r="B528" s="44"/>
      <c r="C528" s="25" t="s">
        <v>520</v>
      </c>
      <c r="D528" s="23" t="s">
        <v>21</v>
      </c>
      <c r="E528" s="2"/>
      <c r="F528" s="2"/>
      <c r="G528" s="18"/>
      <c r="H528" s="18"/>
      <c r="I528" s="18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8"/>
    </row>
    <row r="529" spans="2:24" ht="43.8" thickBot="1">
      <c r="B529" s="44"/>
      <c r="C529" s="25" t="s">
        <v>521</v>
      </c>
      <c r="D529" s="23" t="s">
        <v>21</v>
      </c>
      <c r="E529" s="2"/>
      <c r="F529" s="2"/>
      <c r="G529" s="18"/>
      <c r="H529" s="18"/>
      <c r="I529" s="18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8"/>
    </row>
    <row r="530" spans="2:24" ht="43.8" thickBot="1">
      <c r="B530" s="44"/>
      <c r="C530" s="25" t="s">
        <v>522</v>
      </c>
      <c r="D530" s="23" t="s">
        <v>21</v>
      </c>
      <c r="E530" s="2"/>
      <c r="F530" s="2"/>
      <c r="G530" s="18"/>
      <c r="H530" s="18"/>
      <c r="I530" s="18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8"/>
    </row>
    <row r="531" spans="2:24" ht="15" thickBot="1">
      <c r="B531" s="44"/>
      <c r="C531" s="39" t="s">
        <v>810</v>
      </c>
      <c r="D531" s="37" t="s">
        <v>21</v>
      </c>
      <c r="E531" s="2"/>
      <c r="F531" s="2">
        <v>10.5</v>
      </c>
      <c r="G531" s="18"/>
      <c r="H531" s="18">
        <v>0.8</v>
      </c>
      <c r="I531" s="18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 t="s">
        <v>22</v>
      </c>
      <c r="V531" s="27">
        <v>13792944954</v>
      </c>
      <c r="W531" s="2"/>
      <c r="X531" s="8"/>
    </row>
    <row r="532" spans="2:24" ht="29.4" thickBot="1">
      <c r="B532" s="44"/>
      <c r="C532" s="40"/>
      <c r="D532" s="38"/>
      <c r="E532" s="2"/>
      <c r="F532" s="2">
        <v>8.6999999999999993</v>
      </c>
      <c r="G532" s="18"/>
      <c r="H532" s="18">
        <v>0.8</v>
      </c>
      <c r="I532" s="18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 t="s">
        <v>22</v>
      </c>
      <c r="V532" s="27">
        <v>12798947889</v>
      </c>
      <c r="W532" s="2"/>
      <c r="X532" s="8" t="s">
        <v>793</v>
      </c>
    </row>
    <row r="533" spans="2:24" ht="43.8" thickBot="1">
      <c r="B533" s="38"/>
      <c r="C533" s="25" t="s">
        <v>523</v>
      </c>
      <c r="D533" s="23" t="s">
        <v>21</v>
      </c>
      <c r="E533" s="2"/>
      <c r="F533" s="2"/>
      <c r="G533" s="18"/>
      <c r="H533" s="18"/>
      <c r="I533" s="18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8"/>
    </row>
    <row r="534" spans="2:24" ht="15" thickBot="1">
      <c r="B534" s="24"/>
      <c r="C534" s="25"/>
      <c r="D534" s="23"/>
      <c r="E534" s="2"/>
      <c r="F534" s="2"/>
      <c r="G534" s="18"/>
      <c r="H534" s="18"/>
      <c r="I534" s="18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8"/>
    </row>
    <row r="535" spans="2:24" ht="29.4" thickBot="1">
      <c r="B535" s="45" t="s">
        <v>541</v>
      </c>
      <c r="C535" s="25" t="s">
        <v>524</v>
      </c>
      <c r="D535" s="23" t="s">
        <v>21</v>
      </c>
      <c r="E535" s="2"/>
      <c r="F535" s="2">
        <v>25.4</v>
      </c>
      <c r="G535" s="18"/>
      <c r="H535" s="18"/>
      <c r="I535" s="18">
        <v>0.8</v>
      </c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8"/>
    </row>
    <row r="536" spans="2:24" ht="58.2" thickBot="1">
      <c r="B536" s="46"/>
      <c r="C536" s="25" t="s">
        <v>525</v>
      </c>
      <c r="D536" s="23" t="s">
        <v>21</v>
      </c>
      <c r="E536" s="2"/>
      <c r="F536" s="2">
        <v>18.36</v>
      </c>
      <c r="G536" s="18"/>
      <c r="H536" s="18"/>
      <c r="I536" s="18">
        <v>0.8</v>
      </c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8"/>
    </row>
    <row r="537" spans="2:24" ht="29.4" thickBot="1">
      <c r="B537" s="46"/>
      <c r="C537" s="25" t="s">
        <v>526</v>
      </c>
      <c r="D537" s="23" t="s">
        <v>21</v>
      </c>
      <c r="E537" s="2"/>
      <c r="F537" s="2">
        <v>24.7</v>
      </c>
      <c r="G537" s="18">
        <v>0.5</v>
      </c>
      <c r="H537" s="18"/>
      <c r="I537" s="18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8"/>
    </row>
    <row r="538" spans="2:24" ht="29.4" thickBot="1">
      <c r="B538" s="46"/>
      <c r="C538" s="25" t="s">
        <v>527</v>
      </c>
      <c r="D538" s="23" t="s">
        <v>21</v>
      </c>
      <c r="E538" s="2"/>
      <c r="F538" s="2">
        <v>3</v>
      </c>
      <c r="G538" s="18"/>
      <c r="H538" s="18">
        <v>1</v>
      </c>
      <c r="I538" s="18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8"/>
    </row>
    <row r="539" spans="2:24" ht="29.4" thickBot="1">
      <c r="B539" s="46"/>
      <c r="C539" s="25" t="s">
        <v>528</v>
      </c>
      <c r="D539" s="23" t="s">
        <v>21</v>
      </c>
      <c r="E539" s="2"/>
      <c r="F539" s="2">
        <v>14.3</v>
      </c>
      <c r="G539" s="18"/>
      <c r="H539" s="18">
        <v>1</v>
      </c>
      <c r="I539" s="18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8"/>
    </row>
    <row r="540" spans="2:24" ht="29.4" thickBot="1">
      <c r="B540" s="46"/>
      <c r="C540" s="25" t="s">
        <v>529</v>
      </c>
      <c r="D540" s="23" t="s">
        <v>21</v>
      </c>
      <c r="E540" s="2"/>
      <c r="F540" s="2">
        <v>7.4</v>
      </c>
      <c r="G540" s="18"/>
      <c r="H540" s="18">
        <v>1</v>
      </c>
      <c r="I540" s="18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8"/>
    </row>
    <row r="541" spans="2:24" ht="29.4" thickBot="1">
      <c r="B541" s="46"/>
      <c r="C541" s="25" t="s">
        <v>530</v>
      </c>
      <c r="D541" s="23" t="s">
        <v>21</v>
      </c>
      <c r="E541" s="2"/>
      <c r="F541" s="2" t="s">
        <v>542</v>
      </c>
      <c r="G541" s="18"/>
      <c r="H541" s="18">
        <v>1</v>
      </c>
      <c r="I541" s="18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8"/>
    </row>
    <row r="542" spans="2:24" ht="29.4" thickBot="1">
      <c r="B542" s="46"/>
      <c r="C542" s="25" t="s">
        <v>531</v>
      </c>
      <c r="D542" s="23" t="s">
        <v>21</v>
      </c>
      <c r="E542" s="2"/>
      <c r="F542" s="2">
        <v>1</v>
      </c>
      <c r="G542" s="18"/>
      <c r="H542" s="18">
        <v>1</v>
      </c>
      <c r="I542" s="18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8"/>
    </row>
    <row r="543" spans="2:24" ht="29.4" thickBot="1">
      <c r="B543" s="46"/>
      <c r="C543" s="25" t="s">
        <v>532</v>
      </c>
      <c r="D543" s="23" t="s">
        <v>21</v>
      </c>
      <c r="E543" s="2"/>
      <c r="F543" s="2">
        <v>1</v>
      </c>
      <c r="G543" s="18"/>
      <c r="H543" s="18">
        <v>1</v>
      </c>
      <c r="I543" s="18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8"/>
    </row>
    <row r="544" spans="2:24" ht="15" thickBot="1">
      <c r="B544" s="46"/>
      <c r="C544" s="25" t="s">
        <v>533</v>
      </c>
      <c r="D544" s="23" t="s">
        <v>21</v>
      </c>
      <c r="E544" s="2"/>
      <c r="F544" s="2">
        <v>2.11</v>
      </c>
      <c r="G544" s="18"/>
      <c r="H544" s="18"/>
      <c r="I544" s="18">
        <v>0.8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8"/>
    </row>
    <row r="545" spans="2:24" ht="29.4" thickBot="1">
      <c r="B545" s="46"/>
      <c r="C545" s="25" t="s">
        <v>534</v>
      </c>
      <c r="D545" s="23" t="s">
        <v>21</v>
      </c>
      <c r="E545" s="2"/>
      <c r="F545" s="2">
        <v>18.37</v>
      </c>
      <c r="G545" s="18"/>
      <c r="H545" s="18"/>
      <c r="I545" s="18">
        <v>0.7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8"/>
    </row>
    <row r="546" spans="2:24" ht="29.4" thickBot="1">
      <c r="B546" s="46"/>
      <c r="C546" s="25" t="s">
        <v>535</v>
      </c>
      <c r="D546" s="23" t="s">
        <v>21</v>
      </c>
      <c r="E546" s="2"/>
      <c r="F546" s="2">
        <v>1.88</v>
      </c>
      <c r="G546" s="18"/>
      <c r="H546" s="18"/>
      <c r="I546" s="18">
        <v>0.6</v>
      </c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8"/>
    </row>
    <row r="547" spans="2:24" ht="29.4" thickBot="1">
      <c r="B547" s="46"/>
      <c r="C547" s="25" t="s">
        <v>536</v>
      </c>
      <c r="D547" s="23" t="s">
        <v>21</v>
      </c>
      <c r="E547" s="2"/>
      <c r="F547" s="2">
        <v>5.35</v>
      </c>
      <c r="G547" s="18"/>
      <c r="H547" s="18">
        <v>1</v>
      </c>
      <c r="I547" s="18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8"/>
    </row>
    <row r="548" spans="2:24" ht="29.4" thickBot="1">
      <c r="B548" s="46"/>
      <c r="C548" s="25" t="s">
        <v>537</v>
      </c>
      <c r="D548" s="23" t="s">
        <v>21</v>
      </c>
      <c r="E548" s="2"/>
      <c r="F548" s="2">
        <v>2.29</v>
      </c>
      <c r="G548" s="18"/>
      <c r="H548" s="18">
        <v>1</v>
      </c>
      <c r="I548" s="18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8"/>
    </row>
    <row r="549" spans="2:24" ht="29.4" thickBot="1">
      <c r="B549" s="46"/>
      <c r="C549" s="25" t="s">
        <v>538</v>
      </c>
      <c r="D549" s="23" t="s">
        <v>21</v>
      </c>
      <c r="E549" s="2"/>
      <c r="F549" s="2">
        <v>3.6</v>
      </c>
      <c r="G549" s="18"/>
      <c r="H549" s="18">
        <v>1</v>
      </c>
      <c r="I549" s="18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8"/>
    </row>
    <row r="550" spans="2:24" ht="29.4" thickBot="1">
      <c r="B550" s="46"/>
      <c r="C550" s="25" t="s">
        <v>539</v>
      </c>
      <c r="D550" s="23" t="s">
        <v>21</v>
      </c>
      <c r="E550" s="2"/>
      <c r="F550" s="2">
        <v>3.26</v>
      </c>
      <c r="G550" s="18"/>
      <c r="H550" s="18">
        <v>1</v>
      </c>
      <c r="I550" s="18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8"/>
    </row>
    <row r="551" spans="2:24" ht="43.8" thickBot="1">
      <c r="B551" s="47"/>
      <c r="C551" s="25" t="s">
        <v>540</v>
      </c>
      <c r="D551" s="23" t="s">
        <v>21</v>
      </c>
      <c r="E551" s="2"/>
      <c r="F551" s="2">
        <v>2.4500000000000002</v>
      </c>
      <c r="G551" s="18"/>
      <c r="H551" s="18">
        <v>1</v>
      </c>
      <c r="I551" s="18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8"/>
    </row>
    <row r="552" spans="2:24" ht="15" thickBot="1">
      <c r="B552" s="24"/>
      <c r="C552" s="25"/>
      <c r="D552" s="23"/>
      <c r="E552" s="2"/>
      <c r="F552" s="2"/>
      <c r="G552" s="18"/>
      <c r="H552" s="18"/>
      <c r="I552" s="18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8"/>
    </row>
    <row r="553" spans="2:24" ht="15" thickBot="1">
      <c r="B553" s="56" t="s">
        <v>547</v>
      </c>
      <c r="C553" s="25" t="s">
        <v>543</v>
      </c>
      <c r="D553" s="23" t="s">
        <v>21</v>
      </c>
      <c r="E553" s="2"/>
      <c r="F553" s="2">
        <v>14.4</v>
      </c>
      <c r="G553" s="18"/>
      <c r="H553" s="18">
        <v>1</v>
      </c>
      <c r="I553" s="18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8"/>
    </row>
    <row r="554" spans="2:24" ht="15" thickBot="1">
      <c r="B554" s="57"/>
      <c r="C554" s="25" t="s">
        <v>544</v>
      </c>
      <c r="D554" s="23" t="s">
        <v>21</v>
      </c>
      <c r="E554" s="2"/>
      <c r="F554" s="2">
        <v>2.8</v>
      </c>
      <c r="G554" s="18"/>
      <c r="H554" s="18">
        <v>1</v>
      </c>
      <c r="I554" s="18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8"/>
    </row>
    <row r="555" spans="2:24" ht="29.4" thickBot="1">
      <c r="B555" s="57"/>
      <c r="C555" s="25" t="s">
        <v>545</v>
      </c>
      <c r="D555" s="23" t="s">
        <v>21</v>
      </c>
      <c r="E555" s="2"/>
      <c r="F555" s="2">
        <v>6</v>
      </c>
      <c r="G555" s="18"/>
      <c r="H555" s="18">
        <v>1</v>
      </c>
      <c r="I555" s="18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8"/>
    </row>
    <row r="556" spans="2:24" ht="15" thickBot="1">
      <c r="B556" s="58"/>
      <c r="C556" s="25" t="s">
        <v>546</v>
      </c>
      <c r="D556" s="23" t="s">
        <v>21</v>
      </c>
      <c r="E556" s="2"/>
      <c r="F556" s="2">
        <v>1</v>
      </c>
      <c r="G556" s="18">
        <v>0.5</v>
      </c>
      <c r="H556" s="18"/>
      <c r="I556" s="18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8"/>
    </row>
    <row r="557" spans="2:24" ht="15" thickBot="1">
      <c r="B557" s="24"/>
      <c r="C557" s="25"/>
      <c r="D557" s="23"/>
      <c r="E557" s="2"/>
      <c r="F557" s="2"/>
      <c r="G557" s="18"/>
      <c r="H557" s="18"/>
      <c r="I557" s="18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8"/>
    </row>
    <row r="558" spans="2:24" ht="43.8" thickBot="1">
      <c r="B558" s="56" t="s">
        <v>25</v>
      </c>
      <c r="C558" s="25" t="s">
        <v>548</v>
      </c>
      <c r="D558" s="23" t="s">
        <v>21</v>
      </c>
      <c r="E558" s="2"/>
      <c r="F558" s="2">
        <v>10</v>
      </c>
      <c r="G558" s="18"/>
      <c r="H558" s="18"/>
      <c r="I558" s="18">
        <v>0.8</v>
      </c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8"/>
    </row>
    <row r="559" spans="2:24" ht="43.8" thickBot="1">
      <c r="B559" s="57"/>
      <c r="C559" s="25" t="s">
        <v>549</v>
      </c>
      <c r="D559" s="23" t="s">
        <v>21</v>
      </c>
      <c r="E559" s="2"/>
      <c r="F559" s="2">
        <v>8.25</v>
      </c>
      <c r="G559" s="18"/>
      <c r="H559" s="18"/>
      <c r="I559" s="18">
        <v>0.8</v>
      </c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8"/>
    </row>
    <row r="560" spans="2:24" ht="43.8" thickBot="1">
      <c r="B560" s="57"/>
      <c r="C560" s="25" t="s">
        <v>550</v>
      </c>
      <c r="D560" s="23" t="s">
        <v>21</v>
      </c>
      <c r="E560" s="2"/>
      <c r="F560" s="2">
        <v>9.26</v>
      </c>
      <c r="G560" s="18"/>
      <c r="H560" s="18">
        <v>1</v>
      </c>
      <c r="I560" s="18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 t="s">
        <v>22</v>
      </c>
      <c r="V560" s="27">
        <f>26684295610+2499925644+1291811640</f>
        <v>30476032894</v>
      </c>
      <c r="W560" s="29">
        <v>0.79500000000000004</v>
      </c>
      <c r="X560" s="8"/>
    </row>
    <row r="561" spans="2:24" ht="29.4" thickBot="1">
      <c r="B561" s="57"/>
      <c r="C561" s="25" t="s">
        <v>551</v>
      </c>
      <c r="D561" s="23" t="s">
        <v>21</v>
      </c>
      <c r="E561" s="2"/>
      <c r="F561" s="2">
        <v>10.9</v>
      </c>
      <c r="G561" s="18"/>
      <c r="H561" s="18"/>
      <c r="I561" s="18">
        <v>0.5</v>
      </c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8"/>
    </row>
    <row r="562" spans="2:24" ht="15" thickBot="1">
      <c r="B562" s="57"/>
      <c r="C562" s="39" t="s">
        <v>552</v>
      </c>
      <c r="D562" s="37" t="s">
        <v>21</v>
      </c>
      <c r="E562" s="2"/>
      <c r="F562" s="2">
        <v>1.482</v>
      </c>
      <c r="G562" s="18"/>
      <c r="H562" s="18"/>
      <c r="I562" s="18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 t="s">
        <v>22</v>
      </c>
      <c r="V562" s="27">
        <v>3119398812</v>
      </c>
      <c r="W562" s="8">
        <v>1</v>
      </c>
      <c r="X562" s="8" t="s">
        <v>795</v>
      </c>
    </row>
    <row r="563" spans="2:24" ht="15" thickBot="1">
      <c r="B563" s="57"/>
      <c r="C563" s="40"/>
      <c r="D563" s="38"/>
      <c r="E563" s="2"/>
      <c r="F563" s="2">
        <f>14.75-F562</f>
        <v>13.268000000000001</v>
      </c>
      <c r="G563" s="18"/>
      <c r="H563" s="18"/>
      <c r="I563" s="18">
        <v>0.8</v>
      </c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8"/>
    </row>
    <row r="564" spans="2:24" ht="15" thickBot="1">
      <c r="B564" s="57"/>
      <c r="C564" s="25" t="s">
        <v>553</v>
      </c>
      <c r="D564" s="23" t="s">
        <v>21</v>
      </c>
      <c r="E564" s="2"/>
      <c r="F564" s="2">
        <v>10.8</v>
      </c>
      <c r="G564" s="18"/>
      <c r="H564" s="18"/>
      <c r="I564" s="18">
        <v>0.5</v>
      </c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8"/>
    </row>
    <row r="565" spans="2:24" ht="29.4" thickBot="1">
      <c r="B565" s="57"/>
      <c r="C565" s="39" t="s">
        <v>554</v>
      </c>
      <c r="D565" s="37" t="s">
        <v>21</v>
      </c>
      <c r="E565" s="2"/>
      <c r="F565" s="2">
        <v>0.86</v>
      </c>
      <c r="G565" s="18"/>
      <c r="H565" s="18">
        <v>1</v>
      </c>
      <c r="I565" s="18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 t="s">
        <v>20</v>
      </c>
      <c r="V565" s="27">
        <v>2042911298</v>
      </c>
      <c r="W565" s="2"/>
      <c r="X565" s="8" t="s">
        <v>804</v>
      </c>
    </row>
    <row r="566" spans="2:24" ht="15" thickBot="1">
      <c r="B566" s="57"/>
      <c r="C566" s="40"/>
      <c r="D566" s="38"/>
      <c r="E566" s="2"/>
      <c r="F566" s="2">
        <f>3.5-F565</f>
        <v>2.64</v>
      </c>
      <c r="G566" s="18"/>
      <c r="H566" s="18">
        <v>1</v>
      </c>
      <c r="I566" s="18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8"/>
    </row>
    <row r="567" spans="2:24" ht="43.8" thickBot="1">
      <c r="B567" s="57"/>
      <c r="C567" s="25" t="s">
        <v>555</v>
      </c>
      <c r="D567" s="23" t="s">
        <v>21</v>
      </c>
      <c r="E567" s="2"/>
      <c r="F567" s="2">
        <v>7</v>
      </c>
      <c r="G567" s="18"/>
      <c r="H567" s="18">
        <v>1</v>
      </c>
      <c r="I567" s="18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8"/>
    </row>
    <row r="568" spans="2:24" ht="29.4" thickBot="1">
      <c r="B568" s="57"/>
      <c r="C568" s="25" t="s">
        <v>556</v>
      </c>
      <c r="D568" s="23" t="s">
        <v>21</v>
      </c>
      <c r="E568" s="2"/>
      <c r="F568" s="2">
        <v>15</v>
      </c>
      <c r="G568" s="18"/>
      <c r="H568" s="18">
        <v>1</v>
      </c>
      <c r="I568" s="18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8"/>
    </row>
    <row r="569" spans="2:24" ht="43.8" thickBot="1">
      <c r="B569" s="57"/>
      <c r="C569" s="25" t="s">
        <v>557</v>
      </c>
      <c r="D569" s="23" t="s">
        <v>21</v>
      </c>
      <c r="E569" s="2"/>
      <c r="F569" s="2">
        <v>27.5</v>
      </c>
      <c r="G569" s="18"/>
      <c r="H569" s="18"/>
      <c r="I569" s="18">
        <v>0.5</v>
      </c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8"/>
    </row>
    <row r="570" spans="2:24" ht="15" thickBot="1">
      <c r="B570" s="57"/>
      <c r="C570" s="25" t="s">
        <v>558</v>
      </c>
      <c r="D570" s="23" t="s">
        <v>21</v>
      </c>
      <c r="E570" s="2"/>
      <c r="F570" s="2">
        <v>5</v>
      </c>
      <c r="G570" s="18"/>
      <c r="H570" s="18"/>
      <c r="I570" s="18">
        <v>0.5</v>
      </c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8"/>
    </row>
    <row r="571" spans="2:24" ht="43.8" thickBot="1">
      <c r="B571" s="57"/>
      <c r="C571" s="25" t="s">
        <v>559</v>
      </c>
      <c r="D571" s="23" t="s">
        <v>21</v>
      </c>
      <c r="E571" s="2"/>
      <c r="F571" s="2">
        <v>23.5</v>
      </c>
      <c r="G571" s="18"/>
      <c r="H571" s="18"/>
      <c r="I571" s="18">
        <v>0.5</v>
      </c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8"/>
    </row>
    <row r="572" spans="2:24" ht="43.8" thickBot="1">
      <c r="B572" s="57"/>
      <c r="C572" s="25" t="s">
        <v>560</v>
      </c>
      <c r="D572" s="23" t="s">
        <v>21</v>
      </c>
      <c r="E572" s="2"/>
      <c r="F572" s="2">
        <v>5.5</v>
      </c>
      <c r="G572" s="18"/>
      <c r="H572" s="18">
        <v>1</v>
      </c>
      <c r="I572" s="18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8"/>
    </row>
    <row r="573" spans="2:24" ht="43.8" thickBot="1">
      <c r="B573" s="57"/>
      <c r="C573" s="25" t="s">
        <v>561</v>
      </c>
      <c r="D573" s="23" t="s">
        <v>21</v>
      </c>
      <c r="E573" s="2"/>
      <c r="F573" s="2">
        <v>4.7</v>
      </c>
      <c r="G573" s="18"/>
      <c r="H573" s="18"/>
      <c r="I573" s="18">
        <v>0.7</v>
      </c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8"/>
    </row>
    <row r="574" spans="2:24" ht="29.4" thickBot="1">
      <c r="B574" s="57"/>
      <c r="C574" s="25" t="s">
        <v>562</v>
      </c>
      <c r="D574" s="23" t="s">
        <v>21</v>
      </c>
      <c r="E574" s="2"/>
      <c r="F574" s="2">
        <v>7.5</v>
      </c>
      <c r="G574" s="18"/>
      <c r="H574" s="18"/>
      <c r="I574" s="18">
        <v>0.7</v>
      </c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8"/>
    </row>
    <row r="575" spans="2:24" ht="43.8" thickBot="1">
      <c r="B575" s="57"/>
      <c r="C575" s="25" t="s">
        <v>563</v>
      </c>
      <c r="D575" s="23" t="s">
        <v>21</v>
      </c>
      <c r="E575" s="2"/>
      <c r="F575" s="2">
        <v>11.7</v>
      </c>
      <c r="G575" s="18"/>
      <c r="H575" s="18"/>
      <c r="I575" s="18">
        <v>0.7</v>
      </c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 t="s">
        <v>22</v>
      </c>
      <c r="V575" s="27">
        <f>27610973779+1291875900</f>
        <v>28902849679</v>
      </c>
      <c r="W575" s="8">
        <v>0.34</v>
      </c>
      <c r="X575" s="8" t="s">
        <v>813</v>
      </c>
    </row>
    <row r="576" spans="2:24" ht="29.4" thickBot="1">
      <c r="B576" s="57"/>
      <c r="C576" s="25" t="s">
        <v>564</v>
      </c>
      <c r="D576" s="23" t="s">
        <v>21</v>
      </c>
      <c r="E576" s="2"/>
      <c r="F576" s="2">
        <v>5.5</v>
      </c>
      <c r="G576" s="18"/>
      <c r="H576" s="18">
        <v>1</v>
      </c>
      <c r="I576" s="18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8"/>
    </row>
    <row r="577" spans="2:24" ht="29.4" thickBot="1">
      <c r="B577" s="57"/>
      <c r="C577" s="25" t="s">
        <v>812</v>
      </c>
      <c r="D577" s="23" t="s">
        <v>21</v>
      </c>
      <c r="E577" s="2"/>
      <c r="F577" s="2">
        <v>8</v>
      </c>
      <c r="G577" s="18"/>
      <c r="H577" s="18">
        <v>0.5</v>
      </c>
      <c r="I577" s="18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 t="s">
        <v>20</v>
      </c>
      <c r="V577" s="32">
        <v>300000000</v>
      </c>
      <c r="W577" s="2"/>
      <c r="X577" s="8" t="s">
        <v>813</v>
      </c>
    </row>
    <row r="578" spans="2:24" ht="29.4" thickBot="1">
      <c r="B578" s="57"/>
      <c r="C578" s="25" t="s">
        <v>814</v>
      </c>
      <c r="D578" s="23" t="s">
        <v>21</v>
      </c>
      <c r="E578" s="2"/>
      <c r="F578" s="2">
        <v>9.4</v>
      </c>
      <c r="G578" s="18"/>
      <c r="H578" s="18"/>
      <c r="I578" s="18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 t="s">
        <v>20</v>
      </c>
      <c r="V578" s="32">
        <v>4499125059</v>
      </c>
      <c r="W578" s="8">
        <v>1</v>
      </c>
      <c r="X578" s="8" t="s">
        <v>795</v>
      </c>
    </row>
    <row r="579" spans="2:24" ht="15" thickBot="1">
      <c r="B579" s="57"/>
      <c r="C579" s="25"/>
      <c r="D579" s="23" t="s">
        <v>21</v>
      </c>
      <c r="E579" s="2"/>
      <c r="F579" s="2"/>
      <c r="G579" s="18"/>
      <c r="H579" s="18"/>
      <c r="I579" s="18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32"/>
      <c r="W579" s="8"/>
      <c r="X579" s="8"/>
    </row>
    <row r="580" spans="2:24" ht="29.4" thickBot="1">
      <c r="B580" s="57"/>
      <c r="C580" s="25" t="s">
        <v>811</v>
      </c>
      <c r="D580" s="23" t="s">
        <v>21</v>
      </c>
      <c r="E580" s="2"/>
      <c r="F580" s="2">
        <f>1.05+0.53</f>
        <v>1.58</v>
      </c>
      <c r="G580" s="18">
        <v>1</v>
      </c>
      <c r="H580" s="18"/>
      <c r="I580" s="18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 t="s">
        <v>20</v>
      </c>
      <c r="V580" s="27">
        <f>2499878743+1247500000</f>
        <v>3747378743</v>
      </c>
      <c r="W580" s="8">
        <v>1</v>
      </c>
      <c r="X580" s="8" t="s">
        <v>795</v>
      </c>
    </row>
    <row r="581" spans="2:24" ht="58.2" thickBot="1">
      <c r="B581" s="58"/>
      <c r="C581" s="25" t="s">
        <v>565</v>
      </c>
      <c r="D581" s="23" t="s">
        <v>21</v>
      </c>
      <c r="E581" s="2"/>
      <c r="F581" s="2">
        <v>5.7</v>
      </c>
      <c r="G581" s="18"/>
      <c r="H581" s="18"/>
      <c r="I581" s="18">
        <v>0.7</v>
      </c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8"/>
    </row>
    <row r="582" spans="2:24" ht="15" thickBot="1">
      <c r="B582" s="24"/>
    </row>
    <row r="583" spans="2:24" ht="29.4" thickBot="1">
      <c r="B583" s="45" t="s">
        <v>581</v>
      </c>
      <c r="C583" s="25" t="s">
        <v>566</v>
      </c>
      <c r="D583" s="23" t="s">
        <v>21</v>
      </c>
      <c r="E583" s="2"/>
      <c r="F583" s="2">
        <v>5.2</v>
      </c>
      <c r="G583" s="18"/>
      <c r="H583" s="18"/>
      <c r="I583" s="18">
        <v>0.7</v>
      </c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8"/>
    </row>
    <row r="584" spans="2:24" ht="15" thickBot="1">
      <c r="B584" s="46"/>
      <c r="C584" s="25" t="s">
        <v>567</v>
      </c>
      <c r="D584" s="23" t="s">
        <v>21</v>
      </c>
      <c r="E584" s="2"/>
      <c r="F584" s="2">
        <v>5.3</v>
      </c>
      <c r="G584" s="18"/>
      <c r="H584" s="18"/>
      <c r="I584" s="18">
        <v>0.7</v>
      </c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8"/>
    </row>
    <row r="585" spans="2:24" ht="29.4" thickBot="1">
      <c r="B585" s="46"/>
      <c r="C585" s="25" t="s">
        <v>568</v>
      </c>
      <c r="D585" s="23" t="s">
        <v>21</v>
      </c>
      <c r="E585" s="2"/>
      <c r="F585" s="2">
        <v>10.199999999999999</v>
      </c>
      <c r="G585" s="18"/>
      <c r="H585" s="18">
        <v>1</v>
      </c>
      <c r="I585" s="18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8"/>
    </row>
    <row r="586" spans="2:24" ht="29.4" thickBot="1">
      <c r="B586" s="46"/>
      <c r="C586" s="25" t="s">
        <v>569</v>
      </c>
      <c r="D586" s="23" t="s">
        <v>21</v>
      </c>
      <c r="E586" s="2"/>
      <c r="F586" s="2">
        <v>13.7</v>
      </c>
      <c r="G586" s="18"/>
      <c r="H586" s="18">
        <v>1</v>
      </c>
      <c r="I586" s="18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8"/>
    </row>
    <row r="587" spans="2:24" ht="29.4" thickBot="1">
      <c r="B587" s="46"/>
      <c r="C587" s="25" t="s">
        <v>570</v>
      </c>
      <c r="D587" s="23" t="s">
        <v>21</v>
      </c>
      <c r="E587" s="2"/>
      <c r="F587" s="2">
        <v>10</v>
      </c>
      <c r="G587" s="18"/>
      <c r="H587" s="18"/>
      <c r="I587" s="18">
        <v>0.5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8"/>
    </row>
    <row r="588" spans="2:24" ht="29.4" thickBot="1">
      <c r="B588" s="46"/>
      <c r="C588" s="25" t="s">
        <v>571</v>
      </c>
      <c r="D588" s="23" t="s">
        <v>21</v>
      </c>
      <c r="E588" s="2"/>
      <c r="F588" s="2">
        <v>3.4</v>
      </c>
      <c r="G588" s="18"/>
      <c r="H588" s="18"/>
      <c r="I588" s="18">
        <v>0.5</v>
      </c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8"/>
    </row>
    <row r="589" spans="2:24" ht="29.4" thickBot="1">
      <c r="B589" s="46"/>
      <c r="C589" s="25" t="s">
        <v>572</v>
      </c>
      <c r="D589" s="23" t="s">
        <v>21</v>
      </c>
      <c r="E589" s="2"/>
      <c r="F589" s="2">
        <v>4</v>
      </c>
      <c r="G589" s="18"/>
      <c r="H589" s="18"/>
      <c r="I589" s="18">
        <v>0.5</v>
      </c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8"/>
    </row>
    <row r="590" spans="2:24" ht="29.4" thickBot="1">
      <c r="B590" s="46"/>
      <c r="C590" s="25" t="s">
        <v>573</v>
      </c>
      <c r="D590" s="23" t="s">
        <v>21</v>
      </c>
      <c r="E590" s="2"/>
      <c r="F590" s="2">
        <v>14</v>
      </c>
      <c r="G590" s="18"/>
      <c r="H590" s="18"/>
      <c r="I590" s="18">
        <v>0.5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8"/>
    </row>
    <row r="591" spans="2:24" ht="29.4" thickBot="1">
      <c r="B591" s="46"/>
      <c r="C591" s="25" t="s">
        <v>574</v>
      </c>
      <c r="D591" s="23" t="s">
        <v>21</v>
      </c>
      <c r="E591" s="2"/>
      <c r="F591" s="2">
        <v>6</v>
      </c>
      <c r="G591" s="18">
        <v>0.4</v>
      </c>
      <c r="H591" s="18"/>
      <c r="I591" s="18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8"/>
    </row>
    <row r="592" spans="2:24" ht="15" thickBot="1">
      <c r="B592" s="46"/>
      <c r="C592" s="25" t="s">
        <v>575</v>
      </c>
      <c r="D592" s="23" t="s">
        <v>21</v>
      </c>
      <c r="E592" s="2"/>
      <c r="F592" s="2">
        <v>1.3</v>
      </c>
      <c r="G592" s="18"/>
      <c r="H592" s="18"/>
      <c r="I592" s="18">
        <v>0.8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8"/>
    </row>
    <row r="593" spans="2:24" ht="29.4" thickBot="1">
      <c r="B593" s="46"/>
      <c r="C593" s="25" t="s">
        <v>576</v>
      </c>
      <c r="D593" s="23" t="s">
        <v>21</v>
      </c>
      <c r="E593" s="2"/>
      <c r="F593" s="2">
        <v>5</v>
      </c>
      <c r="G593" s="18"/>
      <c r="H593" s="18">
        <v>1</v>
      </c>
      <c r="I593" s="18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8"/>
    </row>
    <row r="594" spans="2:24" ht="15" thickBot="1">
      <c r="B594" s="46"/>
      <c r="C594" s="25" t="s">
        <v>577</v>
      </c>
      <c r="D594" s="23" t="s">
        <v>21</v>
      </c>
      <c r="E594" s="2"/>
      <c r="F594" s="2">
        <v>6.64</v>
      </c>
      <c r="G594" s="18"/>
      <c r="H594" s="18">
        <v>1</v>
      </c>
      <c r="I594" s="18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8"/>
    </row>
    <row r="595" spans="2:24" ht="15" thickBot="1">
      <c r="B595" s="46"/>
      <c r="C595" s="25" t="s">
        <v>578</v>
      </c>
      <c r="D595" s="23" t="s">
        <v>21</v>
      </c>
      <c r="E595" s="2"/>
      <c r="F595" s="2">
        <v>10.050000000000001</v>
      </c>
      <c r="G595" s="18"/>
      <c r="H595" s="18"/>
      <c r="I595" s="18">
        <v>0.7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8"/>
    </row>
    <row r="596" spans="2:24" ht="29.4" thickBot="1">
      <c r="B596" s="46"/>
      <c r="C596" s="25" t="s">
        <v>579</v>
      </c>
      <c r="D596" s="23" t="s">
        <v>21</v>
      </c>
      <c r="E596" s="2"/>
      <c r="F596" s="2">
        <v>5</v>
      </c>
      <c r="G596" s="18"/>
      <c r="H596" s="18"/>
      <c r="I596" s="18">
        <v>0.7</v>
      </c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8"/>
    </row>
    <row r="597" spans="2:24" ht="15" thickBot="1">
      <c r="B597" s="47"/>
      <c r="C597" s="25" t="s">
        <v>580</v>
      </c>
      <c r="D597" s="23" t="s">
        <v>21</v>
      </c>
      <c r="E597" s="2"/>
      <c r="F597" s="2">
        <v>3</v>
      </c>
      <c r="G597" s="18"/>
      <c r="H597" s="18"/>
      <c r="I597" s="18">
        <v>0.5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8"/>
    </row>
    <row r="598" spans="2:24" ht="15" thickBot="1">
      <c r="B598" s="17"/>
      <c r="C598" s="25"/>
      <c r="D598" s="23"/>
      <c r="E598" s="2"/>
      <c r="F598" s="2"/>
      <c r="G598" s="18"/>
      <c r="H598" s="18"/>
      <c r="I598" s="18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8"/>
    </row>
    <row r="599" spans="2:24" ht="15" thickBot="1">
      <c r="B599" s="56" t="s">
        <v>604</v>
      </c>
      <c r="C599" s="25" t="s">
        <v>582</v>
      </c>
      <c r="D599" s="23" t="s">
        <v>21</v>
      </c>
      <c r="E599" s="2"/>
      <c r="F599" s="2">
        <v>2.1</v>
      </c>
      <c r="G599" s="18"/>
      <c r="H599" s="18">
        <v>1</v>
      </c>
      <c r="I599" s="18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8"/>
    </row>
    <row r="600" spans="2:24" ht="15" thickBot="1">
      <c r="B600" s="57"/>
      <c r="C600" s="25" t="s">
        <v>583</v>
      </c>
      <c r="D600" s="23"/>
      <c r="E600" s="2" t="s">
        <v>21</v>
      </c>
      <c r="F600" s="2">
        <v>2.9</v>
      </c>
      <c r="G600" s="18">
        <v>0.5</v>
      </c>
      <c r="H600" s="18"/>
      <c r="I600" s="18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8"/>
    </row>
    <row r="601" spans="2:24" ht="15" thickBot="1">
      <c r="B601" s="57"/>
      <c r="C601" s="25" t="s">
        <v>584</v>
      </c>
      <c r="D601" s="23" t="s">
        <v>21</v>
      </c>
      <c r="E601" s="2"/>
      <c r="F601" s="2">
        <v>6</v>
      </c>
      <c r="G601" s="18">
        <v>0.5</v>
      </c>
      <c r="H601" s="18"/>
      <c r="I601" s="18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8"/>
    </row>
    <row r="602" spans="2:24" ht="15" thickBot="1">
      <c r="B602" s="57"/>
      <c r="C602" s="25" t="s">
        <v>585</v>
      </c>
      <c r="D602" s="23" t="s">
        <v>21</v>
      </c>
      <c r="E602" s="2"/>
      <c r="F602" s="2">
        <v>2</v>
      </c>
      <c r="G602" s="18"/>
      <c r="H602" s="18"/>
      <c r="I602" s="18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8"/>
    </row>
    <row r="603" spans="2:24" ht="29.4" thickBot="1">
      <c r="B603" s="57"/>
      <c r="C603" s="25" t="s">
        <v>586</v>
      </c>
      <c r="D603" s="23" t="s">
        <v>21</v>
      </c>
      <c r="E603" s="2"/>
      <c r="F603" s="2">
        <v>5.4</v>
      </c>
      <c r="G603" s="18"/>
      <c r="H603" s="18"/>
      <c r="I603" s="18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8"/>
    </row>
    <row r="604" spans="2:24" ht="29.4" thickBot="1">
      <c r="B604" s="57"/>
      <c r="C604" s="25" t="s">
        <v>587</v>
      </c>
      <c r="D604" s="23" t="s">
        <v>21</v>
      </c>
      <c r="E604" s="2"/>
      <c r="F604" s="2">
        <v>1.1000000000000001</v>
      </c>
      <c r="G604" s="18"/>
      <c r="H604" s="18"/>
      <c r="I604" s="18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8"/>
    </row>
    <row r="605" spans="2:24" ht="15" thickBot="1">
      <c r="B605" s="57"/>
      <c r="C605" s="25" t="s">
        <v>588</v>
      </c>
      <c r="D605" s="23" t="s">
        <v>21</v>
      </c>
      <c r="E605" s="2"/>
      <c r="F605" s="2">
        <v>1.3</v>
      </c>
      <c r="G605" s="18"/>
      <c r="H605" s="18"/>
      <c r="I605" s="18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8"/>
    </row>
    <row r="606" spans="2:24" ht="15" thickBot="1">
      <c r="B606" s="57"/>
      <c r="C606" s="25" t="s">
        <v>589</v>
      </c>
      <c r="D606" s="23" t="s">
        <v>21</v>
      </c>
      <c r="E606" s="2"/>
      <c r="F606" s="2">
        <v>2.8</v>
      </c>
      <c r="G606" s="18"/>
      <c r="H606" s="18"/>
      <c r="I606" s="18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8"/>
    </row>
    <row r="607" spans="2:24" ht="29.4" thickBot="1">
      <c r="B607" s="57"/>
      <c r="C607" s="25" t="s">
        <v>590</v>
      </c>
      <c r="D607" s="23" t="s">
        <v>21</v>
      </c>
      <c r="E607" s="2"/>
      <c r="F607" s="2">
        <v>6.97</v>
      </c>
      <c r="G607" s="18"/>
      <c r="H607" s="18"/>
      <c r="I607" s="18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8"/>
    </row>
    <row r="608" spans="2:24" ht="29.4" thickBot="1">
      <c r="B608" s="57"/>
      <c r="C608" s="25" t="s">
        <v>591</v>
      </c>
      <c r="D608" s="23" t="s">
        <v>21</v>
      </c>
      <c r="E608" s="2"/>
      <c r="F608" s="2">
        <v>7</v>
      </c>
      <c r="G608" s="18"/>
      <c r="H608" s="18"/>
      <c r="I608" s="18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8"/>
    </row>
    <row r="609" spans="2:24" ht="15" thickBot="1">
      <c r="B609" s="57"/>
      <c r="C609" s="25" t="s">
        <v>592</v>
      </c>
      <c r="D609" s="23" t="s">
        <v>21</v>
      </c>
      <c r="E609" s="2"/>
      <c r="F609" s="2">
        <v>7.2</v>
      </c>
      <c r="G609" s="18"/>
      <c r="H609" s="18"/>
      <c r="I609" s="18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8"/>
    </row>
    <row r="610" spans="2:24" ht="29.4" thickBot="1">
      <c r="B610" s="57"/>
      <c r="C610" s="25" t="s">
        <v>593</v>
      </c>
      <c r="D610" s="23" t="s">
        <v>21</v>
      </c>
      <c r="E610" s="2"/>
      <c r="F610" s="2">
        <v>2.5</v>
      </c>
      <c r="G610" s="18"/>
      <c r="H610" s="18"/>
      <c r="I610" s="18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8"/>
    </row>
    <row r="611" spans="2:24" ht="15" thickBot="1">
      <c r="B611" s="57"/>
      <c r="C611" s="25" t="s">
        <v>594</v>
      </c>
      <c r="D611" s="23" t="s">
        <v>21</v>
      </c>
      <c r="E611" s="2"/>
      <c r="F611" s="2">
        <v>2.16</v>
      </c>
      <c r="G611" s="18"/>
      <c r="H611" s="18"/>
      <c r="I611" s="18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8"/>
    </row>
    <row r="612" spans="2:24" ht="15" thickBot="1">
      <c r="B612" s="57"/>
      <c r="C612" s="25" t="s">
        <v>595</v>
      </c>
      <c r="D612" s="23" t="s">
        <v>21</v>
      </c>
      <c r="E612" s="2"/>
      <c r="F612" s="2">
        <v>2.8</v>
      </c>
      <c r="G612" s="18"/>
      <c r="H612" s="18"/>
      <c r="I612" s="18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8"/>
    </row>
    <row r="613" spans="2:24" ht="15" thickBot="1">
      <c r="B613" s="57"/>
      <c r="C613" s="25" t="s">
        <v>596</v>
      </c>
      <c r="D613" s="23" t="s">
        <v>21</v>
      </c>
      <c r="E613" s="2"/>
      <c r="F613" s="2">
        <v>3.16</v>
      </c>
      <c r="G613" s="18"/>
      <c r="H613" s="18"/>
      <c r="I613" s="18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8"/>
    </row>
    <row r="614" spans="2:24" ht="15" thickBot="1">
      <c r="B614" s="57"/>
      <c r="C614" s="25" t="s">
        <v>597</v>
      </c>
      <c r="D614" s="23" t="s">
        <v>21</v>
      </c>
      <c r="E614" s="2"/>
      <c r="F614" s="2">
        <v>2</v>
      </c>
      <c r="G614" s="18"/>
      <c r="H614" s="18"/>
      <c r="I614" s="18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8"/>
    </row>
    <row r="615" spans="2:24" ht="29.4" thickBot="1">
      <c r="B615" s="57"/>
      <c r="C615" s="25" t="s">
        <v>598</v>
      </c>
      <c r="D615" s="23" t="s">
        <v>21</v>
      </c>
      <c r="E615" s="2"/>
      <c r="F615" s="2">
        <v>6.3</v>
      </c>
      <c r="G615" s="18"/>
      <c r="H615" s="18"/>
      <c r="I615" s="18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8"/>
    </row>
    <row r="616" spans="2:24" ht="29.4" thickBot="1">
      <c r="B616" s="57"/>
      <c r="C616" s="25" t="s">
        <v>599</v>
      </c>
      <c r="D616" s="23" t="s">
        <v>21</v>
      </c>
      <c r="E616" s="2"/>
      <c r="F616" s="2">
        <v>6.2</v>
      </c>
      <c r="G616" s="18"/>
      <c r="H616" s="18"/>
      <c r="I616" s="18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8"/>
    </row>
    <row r="617" spans="2:24" ht="15" thickBot="1">
      <c r="B617" s="57"/>
      <c r="C617" s="25" t="s">
        <v>600</v>
      </c>
      <c r="D617" s="23" t="s">
        <v>21</v>
      </c>
      <c r="E617" s="2"/>
      <c r="F617" s="2">
        <v>9.6999999999999993</v>
      </c>
      <c r="G617" s="18"/>
      <c r="H617" s="18"/>
      <c r="I617" s="18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8"/>
    </row>
    <row r="618" spans="2:24" ht="29.4" thickBot="1">
      <c r="B618" s="57"/>
      <c r="C618" s="25" t="s">
        <v>601</v>
      </c>
      <c r="D618" s="23" t="s">
        <v>21</v>
      </c>
      <c r="E618" s="2"/>
      <c r="F618" s="2">
        <v>4.8499999999999996</v>
      </c>
      <c r="G618" s="18"/>
      <c r="H618" s="18"/>
      <c r="I618" s="18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8"/>
    </row>
    <row r="619" spans="2:24" ht="15" thickBot="1">
      <c r="B619" s="57"/>
      <c r="C619" s="25" t="s">
        <v>602</v>
      </c>
      <c r="D619" s="23" t="s">
        <v>21</v>
      </c>
      <c r="E619" s="2"/>
      <c r="F619" s="2">
        <v>9.1999999999999993</v>
      </c>
      <c r="G619" s="18"/>
      <c r="H619" s="18"/>
      <c r="I619" s="18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8"/>
    </row>
    <row r="620" spans="2:24" ht="15" thickBot="1">
      <c r="B620" s="58"/>
      <c r="C620" s="25" t="s">
        <v>603</v>
      </c>
      <c r="D620" s="23" t="s">
        <v>21</v>
      </c>
      <c r="E620" s="2"/>
      <c r="F620" s="2">
        <v>2</v>
      </c>
      <c r="G620" s="18"/>
      <c r="H620" s="18"/>
      <c r="I620" s="18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8"/>
    </row>
    <row r="621" spans="2:24" ht="15" thickBot="1">
      <c r="B621" s="17"/>
      <c r="C621" s="25"/>
      <c r="D621" s="23"/>
      <c r="E621" s="2"/>
      <c r="F621" s="2"/>
      <c r="G621" s="18"/>
      <c r="H621" s="18"/>
      <c r="I621" s="18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8"/>
    </row>
    <row r="622" spans="2:24" ht="29.4" customHeight="1" thickBot="1">
      <c r="B622" s="45" t="s">
        <v>619</v>
      </c>
      <c r="C622" s="25" t="s">
        <v>605</v>
      </c>
      <c r="D622" s="23" t="s">
        <v>21</v>
      </c>
      <c r="E622" s="2"/>
      <c r="F622" s="2">
        <v>7.5</v>
      </c>
      <c r="G622" s="18"/>
      <c r="H622" s="18"/>
      <c r="I622" s="18">
        <v>0.5</v>
      </c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8"/>
    </row>
    <row r="623" spans="2:24" ht="15" thickBot="1">
      <c r="B623" s="46"/>
      <c r="C623" s="25" t="s">
        <v>606</v>
      </c>
      <c r="D623" s="23" t="s">
        <v>21</v>
      </c>
      <c r="E623" s="2"/>
      <c r="F623" s="2">
        <v>8</v>
      </c>
      <c r="G623" s="18"/>
      <c r="H623" s="18"/>
      <c r="I623" s="18">
        <v>0.5</v>
      </c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8"/>
    </row>
    <row r="624" spans="2:24" ht="43.8" thickBot="1">
      <c r="B624" s="46"/>
      <c r="C624" s="25" t="s">
        <v>607</v>
      </c>
      <c r="D624" s="23"/>
      <c r="E624" s="2" t="s">
        <v>21</v>
      </c>
      <c r="F624" s="2">
        <v>7</v>
      </c>
      <c r="G624" s="18"/>
      <c r="H624" s="18">
        <v>1</v>
      </c>
      <c r="I624" s="18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8"/>
    </row>
    <row r="625" spans="2:24" ht="15" thickBot="1">
      <c r="B625" s="46"/>
      <c r="C625" s="25" t="s">
        <v>608</v>
      </c>
      <c r="D625" s="23"/>
      <c r="E625" s="2" t="s">
        <v>21</v>
      </c>
      <c r="F625" s="2">
        <v>5</v>
      </c>
      <c r="G625" s="18"/>
      <c r="H625" s="18"/>
      <c r="I625" s="18">
        <v>0.4</v>
      </c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8"/>
    </row>
    <row r="626" spans="2:24" ht="15" thickBot="1">
      <c r="B626" s="46"/>
      <c r="C626" s="25" t="s">
        <v>609</v>
      </c>
      <c r="D626" s="23" t="s">
        <v>21</v>
      </c>
      <c r="E626" s="2"/>
      <c r="F626" s="2">
        <v>10</v>
      </c>
      <c r="G626" s="18"/>
      <c r="H626" s="18"/>
      <c r="I626" s="18">
        <v>0.8</v>
      </c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8"/>
    </row>
    <row r="627" spans="2:24" ht="29.4" thickBot="1">
      <c r="B627" s="46"/>
      <c r="C627" s="25" t="s">
        <v>610</v>
      </c>
      <c r="D627" s="23" t="s">
        <v>21</v>
      </c>
      <c r="E627" s="2"/>
      <c r="F627" s="2">
        <v>14</v>
      </c>
      <c r="G627" s="18"/>
      <c r="H627" s="18"/>
      <c r="I627" s="18">
        <v>0.5</v>
      </c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8"/>
    </row>
    <row r="628" spans="2:24" ht="15" thickBot="1">
      <c r="B628" s="46"/>
      <c r="C628" s="25" t="s">
        <v>611</v>
      </c>
      <c r="D628" s="23" t="s">
        <v>21</v>
      </c>
      <c r="E628" s="2"/>
      <c r="F628" s="2">
        <v>2.5499999999999998</v>
      </c>
      <c r="G628" s="18"/>
      <c r="H628" s="18"/>
      <c r="I628" s="18">
        <v>0.6</v>
      </c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8"/>
    </row>
    <row r="629" spans="2:24" ht="15" thickBot="1">
      <c r="B629" s="46"/>
      <c r="C629" s="25" t="s">
        <v>612</v>
      </c>
      <c r="D629" s="23" t="s">
        <v>21</v>
      </c>
      <c r="E629" s="2"/>
      <c r="F629" s="2">
        <v>10</v>
      </c>
      <c r="G629" s="18"/>
      <c r="H629" s="18"/>
      <c r="I629" s="18">
        <v>0.4</v>
      </c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8"/>
    </row>
    <row r="630" spans="2:24" ht="15" thickBot="1">
      <c r="B630" s="46"/>
      <c r="C630" s="25" t="s">
        <v>613</v>
      </c>
      <c r="D630" s="23" t="s">
        <v>21</v>
      </c>
      <c r="E630" s="2"/>
      <c r="F630" s="2">
        <v>8</v>
      </c>
      <c r="G630" s="18"/>
      <c r="H630" s="18"/>
      <c r="I630" s="18">
        <v>0.2</v>
      </c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8"/>
    </row>
    <row r="631" spans="2:24" ht="15" thickBot="1">
      <c r="B631" s="46"/>
      <c r="C631" s="25" t="s">
        <v>614</v>
      </c>
      <c r="D631" s="23" t="s">
        <v>21</v>
      </c>
      <c r="E631" s="2"/>
      <c r="F631" s="2">
        <v>8</v>
      </c>
      <c r="G631" s="18"/>
      <c r="H631" s="18"/>
      <c r="I631" s="18">
        <v>0.7</v>
      </c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8"/>
    </row>
    <row r="632" spans="2:24" ht="29.4" thickBot="1">
      <c r="B632" s="46"/>
      <c r="C632" s="25" t="s">
        <v>615</v>
      </c>
      <c r="D632" s="23" t="s">
        <v>21</v>
      </c>
      <c r="E632" s="2"/>
      <c r="F632" s="2">
        <v>8</v>
      </c>
      <c r="G632" s="18">
        <v>0.4</v>
      </c>
      <c r="H632" s="18"/>
      <c r="I632" s="18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8"/>
    </row>
    <row r="633" spans="2:24" ht="15" thickBot="1">
      <c r="B633" s="46"/>
      <c r="C633" s="25" t="s">
        <v>616</v>
      </c>
      <c r="D633" s="23" t="s">
        <v>21</v>
      </c>
      <c r="E633" s="2"/>
      <c r="F633" s="2">
        <v>7</v>
      </c>
      <c r="G633" s="18"/>
      <c r="H633" s="18"/>
      <c r="I633" s="18">
        <v>0.4</v>
      </c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8"/>
    </row>
    <row r="634" spans="2:24" ht="15" thickBot="1">
      <c r="B634" s="46"/>
      <c r="C634" s="25" t="s">
        <v>617</v>
      </c>
      <c r="D634" s="23" t="s">
        <v>21</v>
      </c>
      <c r="E634" s="2"/>
      <c r="F634" s="2">
        <v>4</v>
      </c>
      <c r="G634" s="18"/>
      <c r="H634" s="18"/>
      <c r="I634" s="18">
        <v>0.5</v>
      </c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8"/>
    </row>
    <row r="635" spans="2:24" ht="29.4" thickBot="1">
      <c r="B635" s="47"/>
      <c r="C635" s="25" t="s">
        <v>618</v>
      </c>
      <c r="D635" s="23" t="s">
        <v>21</v>
      </c>
      <c r="E635" s="2"/>
      <c r="F635" s="2">
        <v>5</v>
      </c>
      <c r="G635" s="18"/>
      <c r="H635" s="18"/>
      <c r="I635" s="18">
        <v>0.5</v>
      </c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8"/>
    </row>
    <row r="636" spans="2:24" ht="15" thickBot="1">
      <c r="B636" s="24"/>
      <c r="C636" s="25"/>
      <c r="D636" s="23"/>
      <c r="E636" s="2"/>
      <c r="F636" s="2"/>
      <c r="G636" s="18"/>
      <c r="H636" s="18"/>
      <c r="I636" s="18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8"/>
    </row>
    <row r="637" spans="2:24" ht="29.4" thickBot="1">
      <c r="B637" s="56" t="s">
        <v>649</v>
      </c>
      <c r="C637" s="25" t="s">
        <v>620</v>
      </c>
      <c r="D637" s="23" t="s">
        <v>21</v>
      </c>
      <c r="E637" s="2"/>
      <c r="F637" s="2">
        <v>23.5</v>
      </c>
      <c r="G637" s="18"/>
      <c r="H637" s="18"/>
      <c r="I637" s="18">
        <v>0.5</v>
      </c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8"/>
    </row>
    <row r="638" spans="2:24" ht="29.4" thickBot="1">
      <c r="B638" s="57"/>
      <c r="C638" s="25" t="s">
        <v>621</v>
      </c>
      <c r="D638" s="23" t="s">
        <v>21</v>
      </c>
      <c r="E638" s="2"/>
      <c r="F638" s="2">
        <v>4.5</v>
      </c>
      <c r="G638" s="18"/>
      <c r="H638" s="18"/>
      <c r="I638" s="18">
        <v>0.5</v>
      </c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8"/>
    </row>
    <row r="639" spans="2:24" ht="29.4" thickBot="1">
      <c r="B639" s="57"/>
      <c r="C639" s="25" t="s">
        <v>622</v>
      </c>
      <c r="D639" s="23" t="s">
        <v>21</v>
      </c>
      <c r="E639" s="2"/>
      <c r="F639" s="2">
        <v>16.5</v>
      </c>
      <c r="G639" s="18"/>
      <c r="H639" s="18"/>
      <c r="I639" s="18">
        <v>0.5</v>
      </c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8"/>
    </row>
    <row r="640" spans="2:24" ht="29.4" thickBot="1">
      <c r="B640" s="57"/>
      <c r="C640" s="25" t="s">
        <v>623</v>
      </c>
      <c r="D640" s="23" t="s">
        <v>21</v>
      </c>
      <c r="E640" s="2"/>
      <c r="F640" s="2">
        <v>25.8</v>
      </c>
      <c r="G640" s="18"/>
      <c r="H640" s="18"/>
      <c r="I640" s="18">
        <v>0.5</v>
      </c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8"/>
    </row>
    <row r="641" spans="2:24" ht="15" thickBot="1">
      <c r="B641" s="57"/>
      <c r="C641" s="25" t="s">
        <v>624</v>
      </c>
      <c r="D641" s="23" t="s">
        <v>21</v>
      </c>
      <c r="E641" s="2"/>
      <c r="F641" s="2">
        <v>8.3000000000000007</v>
      </c>
      <c r="G641" s="18"/>
      <c r="H641" s="18"/>
      <c r="I641" s="18">
        <v>0.4</v>
      </c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8"/>
    </row>
    <row r="642" spans="2:24" ht="15" thickBot="1">
      <c r="B642" s="57"/>
      <c r="C642" s="25" t="s">
        <v>625</v>
      </c>
      <c r="D642" s="23" t="s">
        <v>21</v>
      </c>
      <c r="E642" s="2"/>
      <c r="F642" s="2">
        <v>16.7</v>
      </c>
      <c r="G642" s="18"/>
      <c r="H642" s="18">
        <v>1</v>
      </c>
      <c r="I642" s="18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8"/>
    </row>
    <row r="643" spans="2:24" ht="29.4" thickBot="1">
      <c r="B643" s="57"/>
      <c r="C643" s="25" t="s">
        <v>626</v>
      </c>
      <c r="D643" s="23" t="s">
        <v>21</v>
      </c>
      <c r="E643" s="2"/>
      <c r="F643" s="2">
        <v>9.6999999999999993</v>
      </c>
      <c r="G643" s="18"/>
      <c r="H643" s="18"/>
      <c r="I643" s="18">
        <v>0.4</v>
      </c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8"/>
    </row>
    <row r="644" spans="2:24" ht="15" thickBot="1">
      <c r="B644" s="57"/>
      <c r="C644" s="25" t="s">
        <v>627</v>
      </c>
      <c r="D644" s="23" t="s">
        <v>21</v>
      </c>
      <c r="E644" s="2"/>
      <c r="F644" s="2">
        <v>6.8</v>
      </c>
      <c r="G644" s="18"/>
      <c r="H644" s="18"/>
      <c r="I644" s="18">
        <v>0.5</v>
      </c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8"/>
    </row>
    <row r="645" spans="2:24" ht="43.8" thickBot="1">
      <c r="B645" s="57"/>
      <c r="C645" s="25" t="s">
        <v>628</v>
      </c>
      <c r="D645" s="23" t="s">
        <v>21</v>
      </c>
      <c r="E645" s="2"/>
      <c r="F645" s="2">
        <v>1.8</v>
      </c>
      <c r="G645" s="18"/>
      <c r="H645" s="18"/>
      <c r="I645" s="18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8"/>
    </row>
    <row r="646" spans="2:24" ht="29.4" thickBot="1">
      <c r="B646" s="57"/>
      <c r="C646" s="25" t="s">
        <v>629</v>
      </c>
      <c r="D646" s="23" t="s">
        <v>21</v>
      </c>
      <c r="E646" s="2"/>
      <c r="F646" s="2">
        <v>16.5</v>
      </c>
      <c r="G646" s="18"/>
      <c r="H646" s="18"/>
      <c r="I646" s="18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8"/>
    </row>
    <row r="647" spans="2:24" ht="29.4" thickBot="1">
      <c r="B647" s="57"/>
      <c r="C647" s="25" t="s">
        <v>630</v>
      </c>
      <c r="D647" s="23" t="s">
        <v>21</v>
      </c>
      <c r="E647" s="2"/>
      <c r="F647" s="2">
        <v>7</v>
      </c>
      <c r="G647" s="18"/>
      <c r="H647" s="18"/>
      <c r="I647" s="18">
        <v>0.4</v>
      </c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8"/>
    </row>
    <row r="648" spans="2:24" ht="43.8" thickBot="1">
      <c r="B648" s="57"/>
      <c r="C648" s="25" t="s">
        <v>631</v>
      </c>
      <c r="D648" s="23" t="s">
        <v>21</v>
      </c>
      <c r="E648" s="2"/>
      <c r="F648" s="2">
        <v>7.6</v>
      </c>
      <c r="G648" s="18"/>
      <c r="H648" s="18"/>
      <c r="I648" s="18">
        <v>0.5</v>
      </c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8"/>
    </row>
    <row r="649" spans="2:24" ht="29.4" thickBot="1">
      <c r="B649" s="57"/>
      <c r="C649" s="25" t="s">
        <v>632</v>
      </c>
      <c r="D649" s="23" t="s">
        <v>21</v>
      </c>
      <c r="E649" s="2"/>
      <c r="F649" s="2">
        <v>11.3</v>
      </c>
      <c r="G649" s="18"/>
      <c r="H649" s="18">
        <v>1</v>
      </c>
      <c r="I649" s="18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8"/>
    </row>
    <row r="650" spans="2:24" ht="15" thickBot="1">
      <c r="B650" s="57"/>
      <c r="C650" s="25" t="s">
        <v>633</v>
      </c>
      <c r="D650" s="23" t="s">
        <v>21</v>
      </c>
      <c r="E650" s="2"/>
      <c r="F650" s="2">
        <v>21.7</v>
      </c>
      <c r="G650" s="18"/>
      <c r="H650" s="18">
        <v>1</v>
      </c>
      <c r="I650" s="18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8"/>
    </row>
    <row r="651" spans="2:24" ht="29.4" thickBot="1">
      <c r="B651" s="57"/>
      <c r="C651" s="25" t="s">
        <v>634</v>
      </c>
      <c r="D651" s="23" t="s">
        <v>21</v>
      </c>
      <c r="E651" s="2"/>
      <c r="F651" s="2">
        <v>3</v>
      </c>
      <c r="G651" s="18"/>
      <c r="H651" s="18"/>
      <c r="I651" s="18">
        <v>0.4</v>
      </c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8"/>
    </row>
    <row r="652" spans="2:24" ht="29.4" thickBot="1">
      <c r="B652" s="57"/>
      <c r="C652" s="25" t="s">
        <v>635</v>
      </c>
      <c r="D652" s="23" t="s">
        <v>21</v>
      </c>
      <c r="E652" s="2"/>
      <c r="F652" s="2">
        <v>4.5</v>
      </c>
      <c r="G652" s="18"/>
      <c r="H652" s="18"/>
      <c r="I652" s="18">
        <v>0.5</v>
      </c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8"/>
    </row>
    <row r="653" spans="2:24" ht="29.4" thickBot="1">
      <c r="B653" s="57"/>
      <c r="C653" s="25" t="s">
        <v>636</v>
      </c>
      <c r="D653" s="23" t="s">
        <v>21</v>
      </c>
      <c r="E653" s="2"/>
      <c r="F653" s="2">
        <v>8.25</v>
      </c>
      <c r="G653" s="18"/>
      <c r="H653" s="18">
        <v>1</v>
      </c>
      <c r="I653" s="18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8"/>
    </row>
    <row r="654" spans="2:24" ht="29.4" thickBot="1">
      <c r="B654" s="57"/>
      <c r="C654" s="25" t="s">
        <v>637</v>
      </c>
      <c r="D654" s="23" t="s">
        <v>21</v>
      </c>
      <c r="E654" s="2"/>
      <c r="F654" s="2">
        <v>9</v>
      </c>
      <c r="G654" s="18"/>
      <c r="H654" s="18"/>
      <c r="I654" s="18">
        <v>0.6</v>
      </c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8"/>
    </row>
    <row r="655" spans="2:24" ht="29.4" thickBot="1">
      <c r="B655" s="57"/>
      <c r="C655" s="25" t="s">
        <v>638</v>
      </c>
      <c r="D655" s="23" t="s">
        <v>21</v>
      </c>
      <c r="E655" s="2"/>
      <c r="F655" s="2">
        <v>3.1</v>
      </c>
      <c r="G655" s="18"/>
      <c r="H655" s="18">
        <v>1</v>
      </c>
      <c r="I655" s="18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8"/>
    </row>
    <row r="656" spans="2:24" ht="43.8" thickBot="1">
      <c r="B656" s="57"/>
      <c r="C656" s="25" t="s">
        <v>639</v>
      </c>
      <c r="D656" s="23" t="s">
        <v>21</v>
      </c>
      <c r="E656" s="2"/>
      <c r="F656" s="2">
        <v>10</v>
      </c>
      <c r="G656" s="18"/>
      <c r="H656" s="18"/>
      <c r="I656" s="18">
        <v>0.5</v>
      </c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8"/>
    </row>
    <row r="657" spans="2:24" ht="15" thickBot="1">
      <c r="B657" s="57"/>
      <c r="C657" s="25" t="s">
        <v>640</v>
      </c>
      <c r="D657" s="23" t="s">
        <v>21</v>
      </c>
      <c r="E657" s="2"/>
      <c r="F657" s="2">
        <v>7.6</v>
      </c>
      <c r="G657" s="18"/>
      <c r="H657" s="18">
        <v>1</v>
      </c>
      <c r="I657" s="18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8"/>
    </row>
    <row r="658" spans="2:24" ht="43.8" thickBot="1">
      <c r="B658" s="57"/>
      <c r="C658" s="25" t="s">
        <v>641</v>
      </c>
      <c r="D658" s="23" t="s">
        <v>21</v>
      </c>
      <c r="E658" s="2"/>
      <c r="F658" s="2">
        <v>8.1</v>
      </c>
      <c r="G658" s="18"/>
      <c r="H658" s="18"/>
      <c r="I658" s="18">
        <v>0.7</v>
      </c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8"/>
    </row>
    <row r="659" spans="2:24" ht="29.4" thickBot="1">
      <c r="B659" s="57"/>
      <c r="C659" s="25" t="s">
        <v>642</v>
      </c>
      <c r="D659" s="23" t="s">
        <v>21</v>
      </c>
      <c r="E659" s="2"/>
      <c r="F659" s="2">
        <v>8.4</v>
      </c>
      <c r="G659" s="18">
        <v>0.5</v>
      </c>
      <c r="H659" s="18"/>
      <c r="I659" s="18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8"/>
    </row>
    <row r="660" spans="2:24" ht="29.4" thickBot="1">
      <c r="B660" s="57"/>
      <c r="C660" s="25" t="s">
        <v>643</v>
      </c>
      <c r="D660" s="23" t="s">
        <v>21</v>
      </c>
      <c r="E660" s="2"/>
      <c r="F660" s="2">
        <v>10.25</v>
      </c>
      <c r="G660" s="18"/>
      <c r="H660" s="18"/>
      <c r="I660" s="18">
        <v>0.4</v>
      </c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8"/>
    </row>
    <row r="661" spans="2:24" ht="15" thickBot="1">
      <c r="B661" s="57"/>
      <c r="C661" s="25" t="s">
        <v>644</v>
      </c>
      <c r="D661" s="23" t="s">
        <v>21</v>
      </c>
      <c r="E661" s="2"/>
      <c r="F661" s="2">
        <v>13.5</v>
      </c>
      <c r="G661" s="18"/>
      <c r="H661" s="18"/>
      <c r="I661" s="18">
        <v>0.4</v>
      </c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8"/>
    </row>
    <row r="662" spans="2:24" ht="29.4" thickBot="1">
      <c r="B662" s="57"/>
      <c r="C662" s="25" t="s">
        <v>645</v>
      </c>
      <c r="D662" s="23" t="s">
        <v>21</v>
      </c>
      <c r="E662" s="2"/>
      <c r="F662" s="2">
        <v>1.2</v>
      </c>
      <c r="G662" s="18"/>
      <c r="H662" s="18"/>
      <c r="I662" s="18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8"/>
    </row>
    <row r="663" spans="2:24" ht="29.4" thickBot="1">
      <c r="B663" s="57"/>
      <c r="C663" s="25" t="s">
        <v>646</v>
      </c>
      <c r="D663" s="23" t="s">
        <v>21</v>
      </c>
      <c r="E663" s="2"/>
      <c r="F663" s="2">
        <v>3.2</v>
      </c>
      <c r="G663" s="18"/>
      <c r="H663" s="18"/>
      <c r="I663" s="18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8"/>
    </row>
    <row r="664" spans="2:24" ht="29.4" thickBot="1">
      <c r="B664" s="57"/>
      <c r="C664" s="25" t="s">
        <v>647</v>
      </c>
      <c r="D664" s="23" t="s">
        <v>21</v>
      </c>
      <c r="E664" s="2"/>
      <c r="F664" s="2">
        <v>2.5</v>
      </c>
      <c r="G664" s="18"/>
      <c r="H664" s="18"/>
      <c r="I664" s="18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8"/>
    </row>
    <row r="665" spans="2:24" ht="29.4" thickBot="1">
      <c r="B665" s="57"/>
      <c r="C665" s="25" t="s">
        <v>815</v>
      </c>
      <c r="D665" s="23"/>
      <c r="E665" s="2" t="s">
        <v>21</v>
      </c>
      <c r="F665" s="2">
        <v>1.0760000000000001</v>
      </c>
      <c r="G665" s="18"/>
      <c r="H665" s="18"/>
      <c r="I665" s="18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 t="s">
        <v>20</v>
      </c>
      <c r="V665" s="27">
        <v>3635580786</v>
      </c>
      <c r="W665" s="8">
        <v>1</v>
      </c>
      <c r="X665" s="8" t="s">
        <v>795</v>
      </c>
    </row>
    <row r="666" spans="2:24" ht="29.4" thickBot="1">
      <c r="B666" s="58"/>
      <c r="C666" s="25" t="s">
        <v>648</v>
      </c>
      <c r="D666" s="23" t="s">
        <v>21</v>
      </c>
      <c r="E666" s="2"/>
      <c r="F666" s="2">
        <v>1.2</v>
      </c>
      <c r="G666" s="18"/>
      <c r="H666" s="18"/>
      <c r="I666" s="18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8"/>
    </row>
    <row r="667" spans="2:24" ht="15" thickBot="1">
      <c r="B667" s="24"/>
      <c r="C667" s="25"/>
      <c r="D667" s="23"/>
      <c r="E667" s="2"/>
      <c r="F667" s="2"/>
      <c r="G667" s="18"/>
      <c r="H667" s="18"/>
      <c r="I667" s="18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8"/>
    </row>
    <row r="668" spans="2:24" ht="29.4" thickBot="1">
      <c r="B668" s="56" t="s">
        <v>665</v>
      </c>
      <c r="C668" s="25" t="s">
        <v>650</v>
      </c>
      <c r="D668" s="23" t="s">
        <v>21</v>
      </c>
      <c r="E668" s="2"/>
      <c r="F668" s="2">
        <v>18.399999999999999</v>
      </c>
      <c r="G668" s="18"/>
      <c r="H668" s="18"/>
      <c r="I668" s="18">
        <v>0.5</v>
      </c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8"/>
    </row>
    <row r="669" spans="2:24" ht="29.4" thickBot="1">
      <c r="B669" s="57"/>
      <c r="C669" s="25" t="s">
        <v>651</v>
      </c>
      <c r="D669" s="23" t="s">
        <v>21</v>
      </c>
      <c r="E669" s="2"/>
      <c r="F669" s="2">
        <v>10.4</v>
      </c>
      <c r="G669" s="18"/>
      <c r="H669" s="18"/>
      <c r="I669" s="18">
        <v>0.8</v>
      </c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8"/>
    </row>
    <row r="670" spans="2:24" ht="58.2" thickBot="1">
      <c r="B670" s="57"/>
      <c r="C670" s="25" t="s">
        <v>652</v>
      </c>
      <c r="D670" s="23" t="s">
        <v>21</v>
      </c>
      <c r="E670" s="2"/>
      <c r="F670" s="2">
        <v>15.7</v>
      </c>
      <c r="G670" s="18"/>
      <c r="H670" s="18"/>
      <c r="I670" s="18">
        <v>0.5</v>
      </c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8"/>
    </row>
    <row r="671" spans="2:24" ht="15" thickBot="1">
      <c r="B671" s="57"/>
      <c r="C671" s="25" t="s">
        <v>653</v>
      </c>
      <c r="D671" s="23" t="s">
        <v>21</v>
      </c>
      <c r="E671" s="2"/>
      <c r="F671" s="2">
        <v>20.100000000000001</v>
      </c>
      <c r="G671" s="18"/>
      <c r="H671" s="18"/>
      <c r="I671" s="18">
        <v>0.6</v>
      </c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8"/>
    </row>
    <row r="672" spans="2:24" ht="29.4" thickBot="1">
      <c r="B672" s="57"/>
      <c r="C672" s="25" t="s">
        <v>654</v>
      </c>
      <c r="D672" s="23" t="s">
        <v>21</v>
      </c>
      <c r="E672" s="2"/>
      <c r="F672" s="2">
        <v>12.5</v>
      </c>
      <c r="G672" s="18"/>
      <c r="H672" s="18"/>
      <c r="I672" s="18">
        <v>0.7</v>
      </c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8"/>
    </row>
    <row r="673" spans="2:24" ht="29.4" thickBot="1">
      <c r="B673" s="57"/>
      <c r="C673" s="25" t="s">
        <v>655</v>
      </c>
      <c r="D673" s="23" t="s">
        <v>21</v>
      </c>
      <c r="E673" s="2"/>
      <c r="F673" s="2">
        <v>6.5</v>
      </c>
      <c r="G673" s="18"/>
      <c r="H673" s="18"/>
      <c r="I673" s="18">
        <v>0.2</v>
      </c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8"/>
    </row>
    <row r="674" spans="2:24" ht="29.4" thickBot="1">
      <c r="B674" s="57"/>
      <c r="C674" s="25" t="s">
        <v>656</v>
      </c>
      <c r="D674" s="23" t="s">
        <v>21</v>
      </c>
      <c r="E674" s="2"/>
      <c r="F674" s="2">
        <v>8.6999999999999993</v>
      </c>
      <c r="G674" s="18"/>
      <c r="H674" s="18">
        <v>1</v>
      </c>
      <c r="I674" s="18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8"/>
    </row>
    <row r="675" spans="2:24" ht="29.4" thickBot="1">
      <c r="B675" s="57"/>
      <c r="C675" s="25" t="s">
        <v>657</v>
      </c>
      <c r="D675" s="23" t="s">
        <v>21</v>
      </c>
      <c r="E675" s="2"/>
      <c r="F675" s="2">
        <v>6.1</v>
      </c>
      <c r="G675" s="18"/>
      <c r="H675" s="18">
        <v>1</v>
      </c>
      <c r="I675" s="18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8"/>
    </row>
    <row r="676" spans="2:24" ht="29.4" thickBot="1">
      <c r="B676" s="57"/>
      <c r="C676" s="25" t="s">
        <v>658</v>
      </c>
      <c r="D676" s="23" t="s">
        <v>21</v>
      </c>
      <c r="E676" s="2"/>
      <c r="F676" s="2">
        <v>8.6999999999999993</v>
      </c>
      <c r="G676" s="18"/>
      <c r="H676" s="18"/>
      <c r="I676" s="18">
        <v>0.2</v>
      </c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8"/>
    </row>
    <row r="677" spans="2:24" ht="29.4" thickBot="1">
      <c r="B677" s="57"/>
      <c r="C677" s="25" t="s">
        <v>659</v>
      </c>
      <c r="D677" s="23" t="s">
        <v>21</v>
      </c>
      <c r="E677" s="2"/>
      <c r="F677" s="2">
        <v>7.8</v>
      </c>
      <c r="G677" s="18"/>
      <c r="H677" s="18"/>
      <c r="I677" s="18">
        <v>0.5</v>
      </c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8"/>
    </row>
    <row r="678" spans="2:24" ht="29.4" thickBot="1">
      <c r="B678" s="57"/>
      <c r="C678" s="25" t="s">
        <v>660</v>
      </c>
      <c r="D678" s="23" t="s">
        <v>21</v>
      </c>
      <c r="E678" s="2"/>
      <c r="F678" s="2">
        <v>2.2000000000000002</v>
      </c>
      <c r="G678" s="18"/>
      <c r="H678" s="18">
        <v>1</v>
      </c>
      <c r="I678" s="18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8"/>
    </row>
    <row r="679" spans="2:24" ht="43.8" thickBot="1">
      <c r="B679" s="57"/>
      <c r="C679" s="25" t="s">
        <v>661</v>
      </c>
      <c r="D679" s="23" t="s">
        <v>21</v>
      </c>
      <c r="E679" s="2"/>
      <c r="F679" s="2">
        <v>10.199999999999999</v>
      </c>
      <c r="G679" s="18"/>
      <c r="H679" s="18">
        <v>0.9</v>
      </c>
      <c r="I679" s="18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8"/>
    </row>
    <row r="680" spans="2:24" ht="29.4" thickBot="1">
      <c r="B680" s="57"/>
      <c r="C680" s="25" t="s">
        <v>662</v>
      </c>
      <c r="D680" s="23" t="s">
        <v>21</v>
      </c>
      <c r="E680" s="2"/>
      <c r="F680" s="2">
        <v>10</v>
      </c>
      <c r="G680" s="18"/>
      <c r="H680" s="18">
        <v>0.8</v>
      </c>
      <c r="I680" s="18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8"/>
    </row>
    <row r="681" spans="2:24" ht="29.4" thickBot="1">
      <c r="B681" s="57"/>
      <c r="C681" s="25" t="s">
        <v>663</v>
      </c>
      <c r="D681" s="23" t="s">
        <v>21</v>
      </c>
      <c r="E681" s="2"/>
      <c r="F681" s="2">
        <v>2.6</v>
      </c>
      <c r="G681" s="18"/>
      <c r="H681" s="18">
        <v>0.7</v>
      </c>
      <c r="I681" s="18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8"/>
    </row>
    <row r="682" spans="2:24" ht="29.4" thickBot="1">
      <c r="B682" s="57"/>
      <c r="C682" s="25" t="s">
        <v>664</v>
      </c>
      <c r="D682" s="23" t="s">
        <v>21</v>
      </c>
      <c r="E682" s="2"/>
      <c r="F682" s="2">
        <v>5.3</v>
      </c>
      <c r="G682" s="18"/>
      <c r="H682" s="18"/>
      <c r="I682" s="18">
        <v>0.7</v>
      </c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8"/>
    </row>
    <row r="683" spans="2:24" ht="29.4" thickBot="1">
      <c r="B683" s="58"/>
      <c r="C683" s="25" t="s">
        <v>788</v>
      </c>
      <c r="D683" s="23" t="s">
        <v>21</v>
      </c>
      <c r="E683" s="2"/>
      <c r="F683" s="2">
        <v>9.57</v>
      </c>
      <c r="G683" s="18">
        <v>1</v>
      </c>
      <c r="H683" s="18"/>
      <c r="I683" s="18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 t="s">
        <v>22</v>
      </c>
      <c r="V683" s="27">
        <f>19636829929+734236386+996195436</f>
        <v>21367261751</v>
      </c>
      <c r="W683" s="8">
        <v>1</v>
      </c>
      <c r="X683" s="8"/>
    </row>
    <row r="684" spans="2:24" ht="15" thickBot="1">
      <c r="B684" s="24"/>
      <c r="C684" s="25"/>
      <c r="D684" s="23"/>
      <c r="E684" s="2"/>
      <c r="F684" s="2"/>
      <c r="G684" s="18"/>
      <c r="H684" s="18"/>
      <c r="I684" s="18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8"/>
    </row>
    <row r="685" spans="2:24" ht="15" thickBot="1">
      <c r="B685" s="45" t="s">
        <v>722</v>
      </c>
      <c r="C685" s="25" t="s">
        <v>666</v>
      </c>
      <c r="D685" s="23"/>
      <c r="E685" s="2" t="s">
        <v>21</v>
      </c>
      <c r="F685" s="2">
        <v>7.87</v>
      </c>
      <c r="G685" s="18"/>
      <c r="H685" s="18"/>
      <c r="I685" s="18">
        <v>0.8</v>
      </c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8"/>
    </row>
    <row r="686" spans="2:24" ht="43.8" thickBot="1">
      <c r="B686" s="46"/>
      <c r="C686" s="25" t="s">
        <v>667</v>
      </c>
      <c r="D686" s="23" t="s">
        <v>21</v>
      </c>
      <c r="E686" s="2"/>
      <c r="F686" s="2">
        <v>20.52</v>
      </c>
      <c r="G686" s="18"/>
      <c r="H686" s="18"/>
      <c r="I686" s="18">
        <v>0.5</v>
      </c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8"/>
    </row>
    <row r="687" spans="2:24" ht="29.4" thickBot="1">
      <c r="B687" s="46"/>
      <c r="C687" s="25" t="s">
        <v>668</v>
      </c>
      <c r="D687" s="23" t="s">
        <v>21</v>
      </c>
      <c r="E687" s="2"/>
      <c r="F687" s="2">
        <v>8.6199999999999992</v>
      </c>
      <c r="G687" s="18"/>
      <c r="H687" s="18"/>
      <c r="I687" s="18">
        <v>0.4</v>
      </c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8"/>
    </row>
    <row r="688" spans="2:24" ht="43.8" thickBot="1">
      <c r="B688" s="46"/>
      <c r="C688" s="39" t="s">
        <v>669</v>
      </c>
      <c r="D688" s="37" t="s">
        <v>21</v>
      </c>
      <c r="E688" s="2"/>
      <c r="F688" s="2">
        <v>1.72</v>
      </c>
      <c r="G688" s="18"/>
      <c r="H688" s="18"/>
      <c r="I688" s="18">
        <v>0.1</v>
      </c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8" t="s">
        <v>829</v>
      </c>
    </row>
    <row r="689" spans="2:24" ht="15" thickBot="1">
      <c r="B689" s="46"/>
      <c r="C689" s="40"/>
      <c r="D689" s="38"/>
      <c r="E689" s="2"/>
      <c r="F689" s="2">
        <f>3-F688</f>
        <v>1.28</v>
      </c>
      <c r="G689" s="18"/>
      <c r="H689" s="18"/>
      <c r="I689" s="18">
        <v>0.1</v>
      </c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8"/>
    </row>
    <row r="690" spans="2:24" ht="43.8" thickBot="1">
      <c r="B690" s="46"/>
      <c r="C690" s="39" t="s">
        <v>670</v>
      </c>
      <c r="D690" s="37" t="s">
        <v>21</v>
      </c>
      <c r="E690" s="2"/>
      <c r="F690" s="2">
        <v>20.02</v>
      </c>
      <c r="G690" s="18"/>
      <c r="H690" s="18">
        <v>1</v>
      </c>
      <c r="I690" s="18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8" t="s">
        <v>829</v>
      </c>
    </row>
    <row r="691" spans="2:24" ht="15" thickBot="1">
      <c r="B691" s="46"/>
      <c r="C691" s="40"/>
      <c r="D691" s="38"/>
      <c r="E691" s="2"/>
      <c r="F691" s="2">
        <v>27.15</v>
      </c>
      <c r="G691" s="18"/>
      <c r="H691" s="18">
        <v>1</v>
      </c>
      <c r="I691" s="18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8"/>
    </row>
    <row r="692" spans="2:24" ht="15" thickBot="1">
      <c r="B692" s="46"/>
      <c r="C692" s="25" t="s">
        <v>671</v>
      </c>
      <c r="D692" s="23" t="s">
        <v>21</v>
      </c>
      <c r="E692" s="2"/>
      <c r="F692" s="2">
        <v>5.5</v>
      </c>
      <c r="G692" s="18"/>
      <c r="H692" s="18"/>
      <c r="I692" s="18">
        <v>0.6</v>
      </c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8"/>
    </row>
    <row r="693" spans="2:24" ht="15" thickBot="1">
      <c r="B693" s="46"/>
      <c r="C693" s="25" t="s">
        <v>672</v>
      </c>
      <c r="D693" s="23" t="s">
        <v>21</v>
      </c>
      <c r="E693" s="2"/>
      <c r="F693" s="2">
        <v>0.8</v>
      </c>
      <c r="G693" s="18"/>
      <c r="H693" s="18"/>
      <c r="I693" s="18">
        <v>0.6</v>
      </c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8"/>
    </row>
    <row r="694" spans="2:24" ht="43.8" thickBot="1">
      <c r="B694" s="46"/>
      <c r="C694" s="25" t="s">
        <v>816</v>
      </c>
      <c r="D694" s="23" t="s">
        <v>21</v>
      </c>
      <c r="E694" s="2"/>
      <c r="F694" s="2">
        <v>5.43</v>
      </c>
      <c r="G694" s="18"/>
      <c r="H694" s="18"/>
      <c r="I694" s="18">
        <v>0.6</v>
      </c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8"/>
    </row>
    <row r="695" spans="2:24" ht="15" thickBot="1">
      <c r="B695" s="46"/>
      <c r="C695" s="25" t="s">
        <v>673</v>
      </c>
      <c r="D695" s="23" t="s">
        <v>21</v>
      </c>
      <c r="E695" s="2"/>
      <c r="F695" s="2">
        <v>1.89</v>
      </c>
      <c r="G695" s="18"/>
      <c r="H695" s="18"/>
      <c r="I695" s="18">
        <v>0.6</v>
      </c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8"/>
    </row>
    <row r="696" spans="2:24" ht="15" thickBot="1">
      <c r="B696" s="46"/>
      <c r="C696" s="25" t="s">
        <v>674</v>
      </c>
      <c r="D696" s="23" t="s">
        <v>21</v>
      </c>
      <c r="E696" s="2"/>
      <c r="F696" s="2">
        <v>2.06</v>
      </c>
      <c r="G696" s="18"/>
      <c r="H696" s="18"/>
      <c r="I696" s="18">
        <v>0.6</v>
      </c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8"/>
    </row>
    <row r="697" spans="2:24" ht="15" thickBot="1">
      <c r="B697" s="46"/>
      <c r="C697" s="25" t="s">
        <v>675</v>
      </c>
      <c r="D697" s="23" t="s">
        <v>21</v>
      </c>
      <c r="E697" s="2"/>
      <c r="F697" s="2">
        <v>1.24</v>
      </c>
      <c r="G697" s="18"/>
      <c r="H697" s="18"/>
      <c r="I697" s="18">
        <v>0.6</v>
      </c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8"/>
    </row>
    <row r="698" spans="2:24" ht="43.8" thickBot="1">
      <c r="B698" s="46"/>
      <c r="C698" s="39" t="s">
        <v>676</v>
      </c>
      <c r="D698" s="37" t="s">
        <v>21</v>
      </c>
      <c r="E698" s="2"/>
      <c r="F698" s="2">
        <v>2</v>
      </c>
      <c r="G698" s="18"/>
      <c r="H698" s="18"/>
      <c r="I698" s="18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8" t="s">
        <v>829</v>
      </c>
    </row>
    <row r="699" spans="2:24" ht="15" thickBot="1">
      <c r="B699" s="46"/>
      <c r="C699" s="40"/>
      <c r="D699" s="38"/>
      <c r="E699" s="2"/>
      <c r="F699" s="2">
        <f>2.93-F698</f>
        <v>0.93000000000000016</v>
      </c>
      <c r="G699" s="18"/>
      <c r="H699" s="18"/>
      <c r="I699" s="18">
        <v>0.6</v>
      </c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8"/>
    </row>
    <row r="700" spans="2:24" ht="29.4" thickBot="1">
      <c r="B700" s="46"/>
      <c r="C700" s="25" t="s">
        <v>677</v>
      </c>
      <c r="D700" s="23" t="s">
        <v>21</v>
      </c>
      <c r="E700" s="2"/>
      <c r="F700" s="2">
        <v>3.37</v>
      </c>
      <c r="G700" s="18"/>
      <c r="H700" s="18"/>
      <c r="I700" s="18">
        <v>0.6</v>
      </c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8"/>
    </row>
    <row r="701" spans="2:24" ht="43.8" thickBot="1">
      <c r="B701" s="46"/>
      <c r="C701" s="25" t="s">
        <v>678</v>
      </c>
      <c r="D701" s="23" t="s">
        <v>21</v>
      </c>
      <c r="E701" s="2"/>
      <c r="F701" s="2">
        <v>2.59</v>
      </c>
      <c r="G701" s="18"/>
      <c r="H701" s="18"/>
      <c r="I701" s="18">
        <v>0.6</v>
      </c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8"/>
    </row>
    <row r="702" spans="2:24" ht="43.8" thickBot="1">
      <c r="B702" s="46"/>
      <c r="C702" s="39" t="s">
        <v>679</v>
      </c>
      <c r="D702" s="37" t="s">
        <v>21</v>
      </c>
      <c r="E702" s="2"/>
      <c r="F702" s="2">
        <v>8</v>
      </c>
      <c r="G702" s="18"/>
      <c r="H702" s="18"/>
      <c r="I702" s="18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8" t="s">
        <v>829</v>
      </c>
    </row>
    <row r="703" spans="2:24" ht="15" thickBot="1">
      <c r="B703" s="46"/>
      <c r="C703" s="40"/>
      <c r="D703" s="38"/>
      <c r="E703" s="2"/>
      <c r="F703" s="2">
        <f>9.2-F6962</f>
        <v>9.1999999999999993</v>
      </c>
      <c r="G703" s="18"/>
      <c r="H703" s="18"/>
      <c r="I703" s="18">
        <v>0.6</v>
      </c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8"/>
    </row>
    <row r="704" spans="2:24" ht="29.4" thickBot="1">
      <c r="B704" s="46"/>
      <c r="C704" s="25" t="s">
        <v>680</v>
      </c>
      <c r="D704" s="23" t="s">
        <v>21</v>
      </c>
      <c r="E704" s="2"/>
      <c r="F704" s="2">
        <v>6.44</v>
      </c>
      <c r="G704" s="18"/>
      <c r="H704" s="18"/>
      <c r="I704" s="18">
        <v>0.6</v>
      </c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8"/>
    </row>
    <row r="705" spans="2:24" ht="29.4" thickBot="1">
      <c r="B705" s="46"/>
      <c r="C705" s="25" t="s">
        <v>681</v>
      </c>
      <c r="D705" s="23" t="s">
        <v>21</v>
      </c>
      <c r="E705" s="2"/>
      <c r="F705" s="2" t="s">
        <v>721</v>
      </c>
      <c r="G705" s="18"/>
      <c r="H705" s="18"/>
      <c r="I705" s="18">
        <v>0.6</v>
      </c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8"/>
    </row>
    <row r="706" spans="2:24" ht="43.8" thickBot="1">
      <c r="B706" s="46"/>
      <c r="C706" s="25" t="s">
        <v>682</v>
      </c>
      <c r="D706" s="23" t="s">
        <v>21</v>
      </c>
      <c r="E706" s="2"/>
      <c r="F706" s="2">
        <v>3</v>
      </c>
      <c r="G706" s="18"/>
      <c r="H706" s="18"/>
      <c r="I706" s="18">
        <v>0.6</v>
      </c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8"/>
    </row>
    <row r="707" spans="2:24" ht="29.4" thickBot="1">
      <c r="B707" s="46"/>
      <c r="C707" s="25" t="s">
        <v>683</v>
      </c>
      <c r="D707" s="23" t="s">
        <v>21</v>
      </c>
      <c r="E707" s="2"/>
      <c r="F707" s="2">
        <v>4.72</v>
      </c>
      <c r="G707" s="18"/>
      <c r="H707" s="18"/>
      <c r="I707" s="18">
        <v>0.6</v>
      </c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8"/>
    </row>
    <row r="708" spans="2:24" ht="29.4" thickBot="1">
      <c r="B708" s="46"/>
      <c r="C708" s="25" t="s">
        <v>684</v>
      </c>
      <c r="D708" s="23" t="s">
        <v>21</v>
      </c>
      <c r="E708" s="2"/>
      <c r="F708" s="2">
        <v>4.4800000000000004</v>
      </c>
      <c r="G708" s="18"/>
      <c r="H708" s="18"/>
      <c r="I708" s="18">
        <v>0.6</v>
      </c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8"/>
    </row>
    <row r="709" spans="2:24" ht="43.8" thickBot="1">
      <c r="B709" s="46"/>
      <c r="C709" s="25" t="s">
        <v>685</v>
      </c>
      <c r="D709" s="23" t="s">
        <v>21</v>
      </c>
      <c r="E709" s="2"/>
      <c r="F709" s="2">
        <v>7.76</v>
      </c>
      <c r="G709" s="18"/>
      <c r="H709" s="18"/>
      <c r="I709" s="18">
        <v>0.6</v>
      </c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8"/>
    </row>
    <row r="710" spans="2:24" ht="29.4" thickBot="1">
      <c r="B710" s="46"/>
      <c r="C710" s="25" t="s">
        <v>686</v>
      </c>
      <c r="D710" s="23" t="s">
        <v>21</v>
      </c>
      <c r="E710" s="2"/>
      <c r="F710" s="2">
        <v>7.12</v>
      </c>
      <c r="G710" s="18"/>
      <c r="H710" s="18"/>
      <c r="I710" s="18">
        <v>0.6</v>
      </c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8"/>
    </row>
    <row r="711" spans="2:24" ht="29.4" thickBot="1">
      <c r="B711" s="46"/>
      <c r="C711" s="25" t="s">
        <v>687</v>
      </c>
      <c r="D711" s="23" t="s">
        <v>21</v>
      </c>
      <c r="E711" s="2"/>
      <c r="F711" s="2">
        <v>10.18</v>
      </c>
      <c r="G711" s="18"/>
      <c r="H711" s="18"/>
      <c r="I711" s="18">
        <v>0.6</v>
      </c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8"/>
    </row>
    <row r="712" spans="2:24" ht="15" thickBot="1">
      <c r="B712" s="46"/>
      <c r="C712" s="25" t="s">
        <v>688</v>
      </c>
      <c r="D712" s="23" t="s">
        <v>21</v>
      </c>
      <c r="E712" s="2"/>
      <c r="F712" s="2">
        <v>1.78</v>
      </c>
      <c r="G712" s="18"/>
      <c r="H712" s="18"/>
      <c r="I712" s="18">
        <v>0.6</v>
      </c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8"/>
    </row>
    <row r="713" spans="2:24" ht="43.8" thickBot="1">
      <c r="B713" s="46"/>
      <c r="C713" s="25" t="s">
        <v>689</v>
      </c>
      <c r="D713" s="23" t="s">
        <v>21</v>
      </c>
      <c r="E713" s="2"/>
      <c r="F713" s="2">
        <v>1.97</v>
      </c>
      <c r="G713" s="18"/>
      <c r="H713" s="18"/>
      <c r="I713" s="18">
        <v>0.6</v>
      </c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8"/>
    </row>
    <row r="714" spans="2:24" ht="15" thickBot="1">
      <c r="B714" s="46"/>
      <c r="C714" s="25" t="s">
        <v>690</v>
      </c>
      <c r="D714" s="23" t="s">
        <v>21</v>
      </c>
      <c r="E714" s="2"/>
      <c r="F714" s="2">
        <v>0.79</v>
      </c>
      <c r="G714" s="18"/>
      <c r="H714" s="18"/>
      <c r="I714" s="18">
        <v>0.6</v>
      </c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8"/>
    </row>
    <row r="715" spans="2:24" ht="29.4" thickBot="1">
      <c r="B715" s="46"/>
      <c r="C715" s="25" t="s">
        <v>691</v>
      </c>
      <c r="D715" s="23" t="s">
        <v>21</v>
      </c>
      <c r="E715" s="2"/>
      <c r="F715" s="2">
        <v>2.33</v>
      </c>
      <c r="G715" s="18"/>
      <c r="H715" s="18"/>
      <c r="I715" s="18">
        <v>0.6</v>
      </c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8"/>
    </row>
    <row r="716" spans="2:24" ht="15" thickBot="1">
      <c r="B716" s="46"/>
      <c r="C716" s="25" t="s">
        <v>692</v>
      </c>
      <c r="D716" s="23" t="s">
        <v>21</v>
      </c>
      <c r="E716" s="2"/>
      <c r="F716" s="2">
        <v>5</v>
      </c>
      <c r="G716" s="18"/>
      <c r="H716" s="18"/>
      <c r="I716" s="18">
        <v>0.6</v>
      </c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8"/>
    </row>
    <row r="717" spans="2:24" ht="43.8" thickBot="1">
      <c r="B717" s="46"/>
      <c r="C717" s="25" t="s">
        <v>693</v>
      </c>
      <c r="D717" s="23" t="s">
        <v>21</v>
      </c>
      <c r="E717" s="2"/>
      <c r="F717" s="2">
        <v>4.78</v>
      </c>
      <c r="G717" s="18"/>
      <c r="H717" s="18"/>
      <c r="I717" s="18">
        <v>0.6</v>
      </c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8"/>
    </row>
    <row r="718" spans="2:24" ht="43.8" thickBot="1">
      <c r="B718" s="46"/>
      <c r="C718" s="25" t="s">
        <v>694</v>
      </c>
      <c r="D718" s="23" t="s">
        <v>21</v>
      </c>
      <c r="E718" s="2"/>
      <c r="F718" s="2">
        <v>6.53</v>
      </c>
      <c r="G718" s="18"/>
      <c r="H718" s="18"/>
      <c r="I718" s="18">
        <v>0.6</v>
      </c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8"/>
    </row>
    <row r="719" spans="2:24" ht="29.4" thickBot="1">
      <c r="B719" s="46"/>
      <c r="C719" s="25" t="s">
        <v>695</v>
      </c>
      <c r="D719" s="23" t="s">
        <v>21</v>
      </c>
      <c r="E719" s="2"/>
      <c r="F719" s="2">
        <v>0.2</v>
      </c>
      <c r="G719" s="18"/>
      <c r="H719" s="18"/>
      <c r="I719" s="18">
        <v>0.6</v>
      </c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8"/>
    </row>
    <row r="720" spans="2:24" ht="43.8" thickBot="1">
      <c r="B720" s="46"/>
      <c r="C720" s="25" t="s">
        <v>696</v>
      </c>
      <c r="D720" s="23" t="s">
        <v>21</v>
      </c>
      <c r="E720" s="2"/>
      <c r="F720" s="2">
        <v>9.35</v>
      </c>
      <c r="G720" s="18"/>
      <c r="H720" s="18"/>
      <c r="I720" s="18">
        <v>0.6</v>
      </c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8"/>
    </row>
    <row r="721" spans="2:24" ht="43.8" thickBot="1">
      <c r="B721" s="46"/>
      <c r="C721" s="25" t="s">
        <v>697</v>
      </c>
      <c r="D721" s="23" t="s">
        <v>21</v>
      </c>
      <c r="E721" s="2"/>
      <c r="F721" s="2">
        <v>5.55</v>
      </c>
      <c r="G721" s="18"/>
      <c r="H721" s="18"/>
      <c r="I721" s="18">
        <v>0.6</v>
      </c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8"/>
    </row>
    <row r="722" spans="2:24" ht="15" thickBot="1">
      <c r="B722" s="46"/>
      <c r="C722" s="25" t="s">
        <v>698</v>
      </c>
      <c r="D722" s="23" t="s">
        <v>21</v>
      </c>
      <c r="E722" s="2"/>
      <c r="F722" s="2">
        <v>3.52</v>
      </c>
      <c r="G722" s="18"/>
      <c r="H722" s="18"/>
      <c r="I722" s="18">
        <v>0.6</v>
      </c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8"/>
    </row>
    <row r="723" spans="2:24" ht="43.8" thickBot="1">
      <c r="B723" s="46"/>
      <c r="C723" s="25" t="s">
        <v>699</v>
      </c>
      <c r="D723" s="23" t="s">
        <v>21</v>
      </c>
      <c r="E723" s="2"/>
      <c r="F723" s="2">
        <v>4.47</v>
      </c>
      <c r="G723" s="18"/>
      <c r="H723" s="18"/>
      <c r="I723" s="18">
        <v>0.6</v>
      </c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8"/>
    </row>
    <row r="724" spans="2:24" ht="15" thickBot="1">
      <c r="B724" s="46"/>
      <c r="C724" s="25" t="s">
        <v>700</v>
      </c>
      <c r="D724" s="23" t="s">
        <v>21</v>
      </c>
      <c r="E724" s="2"/>
      <c r="F724" s="2">
        <v>5.34</v>
      </c>
      <c r="G724" s="18"/>
      <c r="H724" s="18"/>
      <c r="I724" s="18">
        <v>0.6</v>
      </c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8"/>
    </row>
    <row r="725" spans="2:24" ht="29.4" thickBot="1">
      <c r="B725" s="46"/>
      <c r="C725" s="25" t="s">
        <v>701</v>
      </c>
      <c r="D725" s="23" t="s">
        <v>21</v>
      </c>
      <c r="E725" s="2"/>
      <c r="F725" s="2">
        <v>14.16</v>
      </c>
      <c r="G725" s="18"/>
      <c r="H725" s="18"/>
      <c r="I725" s="18">
        <v>0.6</v>
      </c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8"/>
    </row>
    <row r="726" spans="2:24" ht="29.4" thickBot="1">
      <c r="B726" s="46"/>
      <c r="C726" s="25" t="s">
        <v>702</v>
      </c>
      <c r="D726" s="23" t="s">
        <v>21</v>
      </c>
      <c r="E726" s="2"/>
      <c r="F726" s="2">
        <v>3.57</v>
      </c>
      <c r="G726" s="18"/>
      <c r="H726" s="18"/>
      <c r="I726" s="18">
        <v>0.6</v>
      </c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8"/>
    </row>
    <row r="727" spans="2:24" ht="15" thickBot="1">
      <c r="B727" s="46"/>
      <c r="C727" s="25" t="s">
        <v>703</v>
      </c>
      <c r="D727" s="23" t="s">
        <v>21</v>
      </c>
      <c r="E727" s="2"/>
      <c r="F727" s="2">
        <v>2.38</v>
      </c>
      <c r="G727" s="18"/>
      <c r="H727" s="18"/>
      <c r="I727" s="18">
        <v>0.6</v>
      </c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8"/>
    </row>
    <row r="728" spans="2:24" ht="29.4" thickBot="1">
      <c r="B728" s="46"/>
      <c r="C728" s="25" t="s">
        <v>704</v>
      </c>
      <c r="D728" s="23" t="s">
        <v>21</v>
      </c>
      <c r="E728" s="2"/>
      <c r="F728" s="2">
        <v>6.73</v>
      </c>
      <c r="G728" s="18"/>
      <c r="H728" s="18"/>
      <c r="I728" s="18">
        <v>0.6</v>
      </c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8"/>
    </row>
    <row r="729" spans="2:24" ht="29.4" thickBot="1">
      <c r="B729" s="46"/>
      <c r="C729" s="25" t="s">
        <v>705</v>
      </c>
      <c r="D729" s="23" t="s">
        <v>21</v>
      </c>
      <c r="E729" s="2"/>
      <c r="F729" s="2">
        <v>9.4700000000000006</v>
      </c>
      <c r="G729" s="18"/>
      <c r="H729" s="18"/>
      <c r="I729" s="18">
        <v>0.6</v>
      </c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8"/>
    </row>
    <row r="730" spans="2:24" ht="15" thickBot="1">
      <c r="B730" s="46"/>
      <c r="C730" s="25" t="s">
        <v>706</v>
      </c>
      <c r="D730" s="23" t="s">
        <v>21</v>
      </c>
      <c r="E730" s="2"/>
      <c r="F730" s="2">
        <v>2.76</v>
      </c>
      <c r="G730" s="18"/>
      <c r="H730" s="18"/>
      <c r="I730" s="18">
        <v>0.6</v>
      </c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8"/>
    </row>
    <row r="731" spans="2:24" ht="29.4" thickBot="1">
      <c r="B731" s="46"/>
      <c r="C731" s="25" t="s">
        <v>707</v>
      </c>
      <c r="D731" s="23" t="s">
        <v>21</v>
      </c>
      <c r="E731" s="2"/>
      <c r="F731" s="2">
        <v>1.98</v>
      </c>
      <c r="G731" s="18"/>
      <c r="H731" s="18"/>
      <c r="I731" s="18">
        <v>0.6</v>
      </c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8"/>
    </row>
    <row r="732" spans="2:24" ht="15" thickBot="1">
      <c r="B732" s="46"/>
      <c r="C732" s="25" t="s">
        <v>708</v>
      </c>
      <c r="D732" s="23" t="s">
        <v>21</v>
      </c>
      <c r="E732" s="2"/>
      <c r="F732" s="2">
        <v>2.7</v>
      </c>
      <c r="G732" s="18"/>
      <c r="H732" s="18"/>
      <c r="I732" s="18">
        <v>0.6</v>
      </c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8"/>
    </row>
    <row r="733" spans="2:24" ht="15" thickBot="1">
      <c r="B733" s="46"/>
      <c r="C733" s="25" t="s">
        <v>709</v>
      </c>
      <c r="D733" s="23" t="s">
        <v>21</v>
      </c>
      <c r="E733" s="2"/>
      <c r="F733" s="2">
        <v>3.71</v>
      </c>
      <c r="G733" s="18"/>
      <c r="H733" s="18"/>
      <c r="I733" s="18">
        <v>0.6</v>
      </c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8"/>
    </row>
    <row r="734" spans="2:24" ht="43.8" thickBot="1">
      <c r="B734" s="46"/>
      <c r="C734" s="25" t="s">
        <v>710</v>
      </c>
      <c r="D734" s="23" t="s">
        <v>21</v>
      </c>
      <c r="E734" s="2"/>
      <c r="F734" s="2">
        <v>4.0999999999999996</v>
      </c>
      <c r="G734" s="18"/>
      <c r="H734" s="18"/>
      <c r="I734" s="18">
        <v>0.6</v>
      </c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8"/>
    </row>
    <row r="735" spans="2:24" ht="29.4" thickBot="1">
      <c r="B735" s="46"/>
      <c r="C735" s="25" t="s">
        <v>711</v>
      </c>
      <c r="D735" s="23" t="s">
        <v>21</v>
      </c>
      <c r="E735" s="2"/>
      <c r="F735" s="2">
        <v>4.6100000000000003</v>
      </c>
      <c r="G735" s="18"/>
      <c r="H735" s="18"/>
      <c r="I735" s="18">
        <v>0.6</v>
      </c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8"/>
    </row>
    <row r="736" spans="2:24" ht="15" thickBot="1">
      <c r="B736" s="46"/>
      <c r="C736" s="25" t="s">
        <v>712</v>
      </c>
      <c r="D736" s="23" t="s">
        <v>21</v>
      </c>
      <c r="E736" s="2"/>
      <c r="F736" s="2">
        <v>1.69</v>
      </c>
      <c r="G736" s="18"/>
      <c r="H736" s="18"/>
      <c r="I736" s="18">
        <v>0.6</v>
      </c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8"/>
    </row>
    <row r="737" spans="2:24" ht="29.4" thickBot="1">
      <c r="B737" s="46"/>
      <c r="C737" s="25" t="s">
        <v>713</v>
      </c>
      <c r="D737" s="23" t="s">
        <v>21</v>
      </c>
      <c r="E737" s="2"/>
      <c r="F737" s="2">
        <v>0.79</v>
      </c>
      <c r="G737" s="18"/>
      <c r="H737" s="18"/>
      <c r="I737" s="18">
        <v>0.6</v>
      </c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8"/>
    </row>
    <row r="738" spans="2:24" ht="15" thickBot="1">
      <c r="B738" s="46"/>
      <c r="C738" s="25" t="s">
        <v>714</v>
      </c>
      <c r="D738" s="23" t="s">
        <v>21</v>
      </c>
      <c r="E738" s="2"/>
      <c r="F738" s="2">
        <v>1.26</v>
      </c>
      <c r="G738" s="18"/>
      <c r="H738" s="18"/>
      <c r="I738" s="18">
        <v>0.6</v>
      </c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8"/>
    </row>
    <row r="739" spans="2:24" ht="15" thickBot="1">
      <c r="B739" s="46"/>
      <c r="C739" s="25" t="s">
        <v>715</v>
      </c>
      <c r="D739" s="23" t="s">
        <v>21</v>
      </c>
      <c r="E739" s="2"/>
      <c r="F739" s="2">
        <v>1.17</v>
      </c>
      <c r="G739" s="18"/>
      <c r="H739" s="18"/>
      <c r="I739" s="18">
        <v>0.6</v>
      </c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8"/>
    </row>
    <row r="740" spans="2:24" ht="15" thickBot="1">
      <c r="B740" s="46"/>
      <c r="C740" s="39" t="s">
        <v>716</v>
      </c>
      <c r="D740" s="37" t="s">
        <v>21</v>
      </c>
      <c r="E740" s="2"/>
      <c r="F740" s="2">
        <f>3.54-F741</f>
        <v>3.09</v>
      </c>
      <c r="G740" s="18"/>
      <c r="H740" s="18"/>
      <c r="I740" s="18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8"/>
    </row>
    <row r="741" spans="2:24" ht="29.4" thickBot="1">
      <c r="B741" s="46"/>
      <c r="C741" s="40"/>
      <c r="D741" s="38"/>
      <c r="E741" s="2"/>
      <c r="F741" s="2">
        <v>0.45</v>
      </c>
      <c r="G741" s="18"/>
      <c r="H741" s="18"/>
      <c r="I741" s="18">
        <v>0.6</v>
      </c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 t="s">
        <v>20</v>
      </c>
      <c r="V741" s="27">
        <v>708488296</v>
      </c>
      <c r="W741" s="8">
        <v>0.1</v>
      </c>
      <c r="X741" s="8" t="s">
        <v>787</v>
      </c>
    </row>
    <row r="742" spans="2:24" ht="29.4" thickBot="1">
      <c r="B742" s="46"/>
      <c r="C742" s="25" t="s">
        <v>717</v>
      </c>
      <c r="D742" s="23" t="s">
        <v>21</v>
      </c>
      <c r="E742" s="2"/>
      <c r="F742" s="2">
        <v>6.58</v>
      </c>
      <c r="G742" s="18"/>
      <c r="H742" s="18"/>
      <c r="I742" s="18">
        <v>0.6</v>
      </c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8"/>
    </row>
    <row r="743" spans="2:24" ht="29.4" thickBot="1">
      <c r="B743" s="46"/>
      <c r="C743" s="25" t="s">
        <v>718</v>
      </c>
      <c r="D743" s="23" t="s">
        <v>21</v>
      </c>
      <c r="E743" s="2"/>
      <c r="F743" s="2">
        <v>2.38</v>
      </c>
      <c r="G743" s="18"/>
      <c r="H743" s="18"/>
      <c r="I743" s="18">
        <v>0.6</v>
      </c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8"/>
    </row>
    <row r="744" spans="2:24" ht="29.4" thickBot="1">
      <c r="B744" s="46"/>
      <c r="C744" s="25" t="s">
        <v>719</v>
      </c>
      <c r="D744" s="23" t="s">
        <v>21</v>
      </c>
      <c r="E744" s="2"/>
      <c r="F744" s="2">
        <v>5.15</v>
      </c>
      <c r="G744" s="18"/>
      <c r="H744" s="18"/>
      <c r="I744" s="18">
        <v>0.6</v>
      </c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8"/>
    </row>
    <row r="745" spans="2:24" ht="29.4" thickBot="1">
      <c r="B745" s="47"/>
      <c r="C745" s="25" t="s">
        <v>720</v>
      </c>
      <c r="D745" s="23" t="s">
        <v>21</v>
      </c>
      <c r="E745" s="2"/>
      <c r="F745" s="2">
        <v>1.56</v>
      </c>
      <c r="G745" s="18"/>
      <c r="H745" s="18"/>
      <c r="I745" s="18">
        <v>0.6</v>
      </c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8"/>
    </row>
    <row r="746" spans="2:24" ht="15" thickBot="1">
      <c r="B746" s="24"/>
      <c r="C746" s="25"/>
      <c r="D746" s="23"/>
      <c r="E746" s="2"/>
      <c r="F746" s="2"/>
      <c r="G746" s="18"/>
      <c r="H746" s="18"/>
      <c r="I746" s="18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8"/>
    </row>
    <row r="747" spans="2:24" ht="29.4" thickBot="1">
      <c r="B747" s="45" t="s">
        <v>748</v>
      </c>
      <c r="C747" s="25" t="s">
        <v>723</v>
      </c>
      <c r="D747" s="23" t="s">
        <v>21</v>
      </c>
      <c r="E747" s="2"/>
      <c r="F747" s="2">
        <v>28.1</v>
      </c>
      <c r="G747" s="18"/>
      <c r="H747" s="18">
        <v>1</v>
      </c>
      <c r="I747" s="18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8"/>
    </row>
    <row r="748" spans="2:24" ht="29.4" thickBot="1">
      <c r="B748" s="46"/>
      <c r="C748" s="25" t="s">
        <v>724</v>
      </c>
      <c r="D748" s="23" t="s">
        <v>21</v>
      </c>
      <c r="E748" s="2"/>
      <c r="F748" s="2">
        <v>6.5</v>
      </c>
      <c r="G748" s="18"/>
      <c r="H748" s="18">
        <v>1</v>
      </c>
      <c r="I748" s="18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8"/>
    </row>
    <row r="749" spans="2:24" ht="29.4" thickBot="1">
      <c r="B749" s="46"/>
      <c r="C749" s="25" t="s">
        <v>725</v>
      </c>
      <c r="D749" s="23" t="s">
        <v>21</v>
      </c>
      <c r="E749" s="2"/>
      <c r="F749" s="2">
        <v>8.6</v>
      </c>
      <c r="G749" s="18"/>
      <c r="H749" s="18">
        <v>1</v>
      </c>
      <c r="I749" s="18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8"/>
    </row>
    <row r="750" spans="2:24" ht="29.4" thickBot="1">
      <c r="B750" s="46"/>
      <c r="C750" s="25" t="s">
        <v>726</v>
      </c>
      <c r="D750" s="23" t="s">
        <v>21</v>
      </c>
      <c r="E750" s="2"/>
      <c r="F750" s="2">
        <v>5.67</v>
      </c>
      <c r="G750" s="18"/>
      <c r="H750" s="18">
        <v>1</v>
      </c>
      <c r="I750" s="18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8"/>
    </row>
    <row r="751" spans="2:24" ht="29.4" thickBot="1">
      <c r="B751" s="46"/>
      <c r="C751" s="25" t="s">
        <v>727</v>
      </c>
      <c r="D751" s="23" t="s">
        <v>21</v>
      </c>
      <c r="E751" s="2"/>
      <c r="F751" s="2">
        <v>25.4</v>
      </c>
      <c r="G751" s="18"/>
      <c r="H751" s="18"/>
      <c r="I751" s="18">
        <v>0.4</v>
      </c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8"/>
    </row>
    <row r="752" spans="2:24" ht="43.8" thickBot="1">
      <c r="B752" s="46"/>
      <c r="C752" s="25" t="s">
        <v>728</v>
      </c>
      <c r="D752" s="23" t="s">
        <v>21</v>
      </c>
      <c r="E752" s="2"/>
      <c r="F752" s="2">
        <v>4.79</v>
      </c>
      <c r="G752" s="18"/>
      <c r="H752" s="18"/>
      <c r="I752" s="18">
        <v>0.5</v>
      </c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8"/>
    </row>
    <row r="753" spans="2:24" ht="15" thickBot="1">
      <c r="B753" s="46"/>
      <c r="C753" s="25" t="s">
        <v>729</v>
      </c>
      <c r="D753" s="23" t="s">
        <v>21</v>
      </c>
      <c r="E753" s="2"/>
      <c r="F753" s="2">
        <v>8</v>
      </c>
      <c r="G753" s="18"/>
      <c r="H753" s="18">
        <v>1</v>
      </c>
      <c r="I753" s="18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8"/>
    </row>
    <row r="754" spans="2:24" ht="29.4" thickBot="1">
      <c r="B754" s="46"/>
      <c r="C754" s="25" t="s">
        <v>730</v>
      </c>
      <c r="D754" s="23" t="s">
        <v>21</v>
      </c>
      <c r="E754" s="2"/>
      <c r="F754" s="2">
        <v>3.87</v>
      </c>
      <c r="G754" s="18"/>
      <c r="H754" s="18">
        <v>0.8</v>
      </c>
      <c r="I754" s="18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8"/>
    </row>
    <row r="755" spans="2:24" ht="43.8" thickBot="1">
      <c r="B755" s="46"/>
      <c r="C755" s="25" t="s">
        <v>731</v>
      </c>
      <c r="D755" s="23" t="s">
        <v>21</v>
      </c>
      <c r="E755" s="2"/>
      <c r="F755" s="2">
        <v>1.42</v>
      </c>
      <c r="G755" s="18"/>
      <c r="H755" s="18">
        <v>0.9</v>
      </c>
      <c r="I755" s="18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8"/>
    </row>
    <row r="756" spans="2:24" ht="58.2" customHeight="1" thickBot="1">
      <c r="B756" s="46"/>
      <c r="C756" s="45" t="s">
        <v>732</v>
      </c>
      <c r="D756" s="37" t="s">
        <v>21</v>
      </c>
      <c r="E756" s="37"/>
      <c r="F756" s="2">
        <v>13</v>
      </c>
      <c r="G756" s="18"/>
      <c r="H756" s="18"/>
      <c r="I756" s="18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 t="s">
        <v>819</v>
      </c>
      <c r="V756" s="27">
        <v>45230314271</v>
      </c>
      <c r="W756" s="8">
        <v>1</v>
      </c>
      <c r="X756" s="8" t="s">
        <v>795</v>
      </c>
    </row>
    <row r="757" spans="2:24" ht="58.2" customHeight="1" thickBot="1">
      <c r="B757" s="46"/>
      <c r="C757" s="46"/>
      <c r="D757" s="44"/>
      <c r="E757" s="44"/>
      <c r="F757" s="2">
        <v>10</v>
      </c>
      <c r="G757" s="18"/>
      <c r="H757" s="18"/>
      <c r="I757" s="18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 t="s">
        <v>22</v>
      </c>
      <c r="V757" s="27">
        <v>30343390350</v>
      </c>
      <c r="W757" s="8">
        <v>1</v>
      </c>
      <c r="X757" s="8" t="s">
        <v>795</v>
      </c>
    </row>
    <row r="758" spans="2:24" ht="15" thickBot="1">
      <c r="B758" s="46"/>
      <c r="C758" s="47"/>
      <c r="D758" s="38"/>
      <c r="E758" s="38"/>
      <c r="F758" s="2">
        <f>53.18-F756-F757</f>
        <v>30.18</v>
      </c>
      <c r="G758" s="18"/>
      <c r="H758" s="18">
        <v>0.8</v>
      </c>
      <c r="I758" s="18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8"/>
    </row>
    <row r="759" spans="2:24" ht="29.4" thickBot="1">
      <c r="B759" s="46"/>
      <c r="C759" s="25" t="s">
        <v>733</v>
      </c>
      <c r="D759" s="23" t="s">
        <v>21</v>
      </c>
      <c r="E759" s="2"/>
      <c r="F759" s="2">
        <v>4.1900000000000004</v>
      </c>
      <c r="G759" s="18"/>
      <c r="H759" s="18">
        <v>0.7</v>
      </c>
      <c r="I759" s="18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8"/>
    </row>
    <row r="760" spans="2:24" ht="29.4" thickBot="1">
      <c r="B760" s="46"/>
      <c r="C760" s="25" t="s">
        <v>734</v>
      </c>
      <c r="D760" s="23" t="s">
        <v>21</v>
      </c>
      <c r="E760" s="2"/>
      <c r="F760" s="2">
        <v>4.51</v>
      </c>
      <c r="G760" s="18"/>
      <c r="H760" s="18"/>
      <c r="I760" s="18">
        <v>0.8</v>
      </c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8"/>
    </row>
    <row r="761" spans="2:24" ht="43.8" thickBot="1">
      <c r="B761" s="46"/>
      <c r="C761" s="25" t="s">
        <v>735</v>
      </c>
      <c r="D761" s="23" t="s">
        <v>21</v>
      </c>
      <c r="E761" s="2"/>
      <c r="F761" s="2">
        <v>7.85</v>
      </c>
      <c r="G761" s="18"/>
      <c r="H761" s="18">
        <v>1</v>
      </c>
      <c r="I761" s="18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8"/>
    </row>
    <row r="762" spans="2:24" ht="43.8" thickBot="1">
      <c r="B762" s="46"/>
      <c r="C762" s="25" t="s">
        <v>736</v>
      </c>
      <c r="D762" s="23" t="s">
        <v>21</v>
      </c>
      <c r="E762" s="2"/>
      <c r="F762" s="2">
        <v>13.26</v>
      </c>
      <c r="G762" s="18"/>
      <c r="H762" s="18"/>
      <c r="I762" s="18">
        <v>0.8</v>
      </c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8"/>
    </row>
    <row r="763" spans="2:24" ht="29.4" thickBot="1">
      <c r="B763" s="46"/>
      <c r="C763" s="25" t="s">
        <v>737</v>
      </c>
      <c r="D763" s="23" t="s">
        <v>21</v>
      </c>
      <c r="E763" s="2"/>
      <c r="F763" s="2">
        <v>0.95</v>
      </c>
      <c r="G763" s="18"/>
      <c r="H763" s="18"/>
      <c r="I763" s="18">
        <v>0.8</v>
      </c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8"/>
    </row>
    <row r="764" spans="2:24" ht="15" thickBot="1">
      <c r="B764" s="46"/>
      <c r="C764" s="25" t="s">
        <v>738</v>
      </c>
      <c r="D764" s="23" t="s">
        <v>21</v>
      </c>
      <c r="E764" s="2"/>
      <c r="F764" s="2">
        <v>2.2999999999999998</v>
      </c>
      <c r="G764" s="18"/>
      <c r="H764" s="18"/>
      <c r="I764" s="18">
        <v>0.7</v>
      </c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8"/>
    </row>
    <row r="765" spans="2:24" ht="29.4" thickBot="1">
      <c r="B765" s="46"/>
      <c r="C765" s="25" t="s">
        <v>739</v>
      </c>
      <c r="D765" s="23" t="s">
        <v>21</v>
      </c>
      <c r="E765" s="2"/>
      <c r="F765" s="2">
        <v>1.57</v>
      </c>
      <c r="G765" s="18"/>
      <c r="H765" s="18">
        <v>1</v>
      </c>
      <c r="I765" s="18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8"/>
    </row>
    <row r="766" spans="2:24" ht="29.4" thickBot="1">
      <c r="B766" s="46"/>
      <c r="C766" s="25" t="s">
        <v>740</v>
      </c>
      <c r="D766" s="23" t="s">
        <v>21</v>
      </c>
      <c r="E766" s="2"/>
      <c r="F766" s="2">
        <v>2.1800000000000002</v>
      </c>
      <c r="G766" s="18"/>
      <c r="H766" s="18">
        <v>1</v>
      </c>
      <c r="I766" s="18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8"/>
    </row>
    <row r="767" spans="2:24" ht="58.2" thickBot="1">
      <c r="B767" s="46"/>
      <c r="C767" s="25" t="s">
        <v>741</v>
      </c>
      <c r="D767" s="23" t="s">
        <v>21</v>
      </c>
      <c r="E767" s="2"/>
      <c r="F767" s="2">
        <v>2.5299999999999998</v>
      </c>
      <c r="G767" s="18"/>
      <c r="H767" s="18">
        <v>1</v>
      </c>
      <c r="I767" s="18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8"/>
    </row>
    <row r="768" spans="2:24" ht="43.8" thickBot="1">
      <c r="B768" s="46"/>
      <c r="C768" s="25" t="s">
        <v>742</v>
      </c>
      <c r="D768" s="23" t="s">
        <v>21</v>
      </c>
      <c r="E768" s="2"/>
      <c r="F768" s="2">
        <v>0.47</v>
      </c>
      <c r="G768" s="18"/>
      <c r="H768" s="18"/>
      <c r="I768" s="18">
        <v>0.7</v>
      </c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8"/>
    </row>
    <row r="769" spans="2:24" ht="43.8" thickBot="1">
      <c r="B769" s="46"/>
      <c r="C769" s="25" t="s">
        <v>743</v>
      </c>
      <c r="D769" s="23" t="s">
        <v>21</v>
      </c>
      <c r="E769" s="2"/>
      <c r="F769" s="2">
        <v>1.01</v>
      </c>
      <c r="G769" s="18"/>
      <c r="H769" s="18"/>
      <c r="I769" s="18">
        <v>0.5</v>
      </c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8"/>
    </row>
    <row r="770" spans="2:24" ht="29.4" thickBot="1">
      <c r="B770" s="46"/>
      <c r="C770" s="25" t="s">
        <v>744</v>
      </c>
      <c r="D770" s="23" t="s">
        <v>21</v>
      </c>
      <c r="E770" s="2"/>
      <c r="F770" s="2">
        <v>4.6500000000000004</v>
      </c>
      <c r="G770" s="18"/>
      <c r="H770" s="18"/>
      <c r="I770" s="18">
        <v>0.7</v>
      </c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8"/>
    </row>
    <row r="771" spans="2:24" ht="29.4" thickBot="1">
      <c r="B771" s="46"/>
      <c r="C771" s="25" t="s">
        <v>745</v>
      </c>
      <c r="D771" s="23" t="s">
        <v>21</v>
      </c>
      <c r="E771" s="2"/>
      <c r="F771" s="2">
        <v>2.6</v>
      </c>
      <c r="G771" s="18"/>
      <c r="H771" s="18">
        <v>0.1</v>
      </c>
      <c r="I771" s="18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8"/>
    </row>
    <row r="772" spans="2:24" ht="43.8" thickBot="1">
      <c r="B772" s="46"/>
      <c r="C772" s="25" t="s">
        <v>746</v>
      </c>
      <c r="D772" s="23" t="s">
        <v>21</v>
      </c>
      <c r="E772" s="2"/>
      <c r="F772" s="2">
        <v>6.55</v>
      </c>
      <c r="G772" s="18"/>
      <c r="H772" s="18">
        <v>1</v>
      </c>
      <c r="I772" s="18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8"/>
    </row>
    <row r="773" spans="2:24" ht="43.8" thickBot="1">
      <c r="B773" s="46"/>
      <c r="C773" s="25" t="s">
        <v>817</v>
      </c>
      <c r="D773" s="23" t="s">
        <v>21</v>
      </c>
      <c r="E773" s="2"/>
      <c r="F773" s="2">
        <v>11</v>
      </c>
      <c r="G773" s="18"/>
      <c r="H773" s="18"/>
      <c r="I773" s="18">
        <v>0.5</v>
      </c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 t="s">
        <v>20</v>
      </c>
      <c r="V773" s="27">
        <v>1500000000</v>
      </c>
      <c r="W773" s="2"/>
      <c r="X773" s="8" t="s">
        <v>818</v>
      </c>
    </row>
    <row r="774" spans="2:24" ht="43.8" thickBot="1">
      <c r="B774" s="47"/>
      <c r="C774" s="25" t="s">
        <v>747</v>
      </c>
      <c r="D774" s="23" t="s">
        <v>21</v>
      </c>
      <c r="E774" s="2"/>
      <c r="F774" s="2">
        <v>1.41</v>
      </c>
      <c r="G774" s="18"/>
      <c r="H774" s="18">
        <v>1</v>
      </c>
      <c r="I774" s="18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8"/>
    </row>
    <row r="775" spans="2:24" ht="15" thickBot="1">
      <c r="B775" s="24"/>
      <c r="C775" s="25"/>
      <c r="D775" s="23"/>
      <c r="E775" s="2"/>
      <c r="F775" s="2"/>
      <c r="G775" s="18"/>
      <c r="H775" s="18"/>
      <c r="I775" s="18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8"/>
    </row>
    <row r="776" spans="2:24" ht="29.4" thickBot="1">
      <c r="B776" s="56" t="s">
        <v>755</v>
      </c>
      <c r="C776" s="25" t="s">
        <v>749</v>
      </c>
      <c r="D776" s="23" t="s">
        <v>21</v>
      </c>
      <c r="E776" s="2"/>
      <c r="F776" s="2">
        <v>10.5</v>
      </c>
      <c r="G776" s="18"/>
      <c r="H776" s="18">
        <v>1</v>
      </c>
      <c r="I776" s="18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8"/>
    </row>
    <row r="777" spans="2:24" ht="15" thickBot="1">
      <c r="B777" s="57"/>
      <c r="C777" s="25" t="s">
        <v>750</v>
      </c>
      <c r="D777" s="23" t="s">
        <v>21</v>
      </c>
      <c r="E777" s="2"/>
      <c r="F777" s="2">
        <v>1.7</v>
      </c>
      <c r="G777" s="18"/>
      <c r="H777" s="18">
        <v>1</v>
      </c>
      <c r="I777" s="18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8"/>
    </row>
    <row r="778" spans="2:24" ht="29.4" thickBot="1">
      <c r="B778" s="57"/>
      <c r="C778" s="25" t="s">
        <v>751</v>
      </c>
      <c r="D778" s="23" t="s">
        <v>21</v>
      </c>
      <c r="E778" s="2"/>
      <c r="F778" s="2">
        <v>10.65</v>
      </c>
      <c r="G778" s="18"/>
      <c r="H778" s="18">
        <v>1</v>
      </c>
      <c r="I778" s="18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8"/>
    </row>
    <row r="779" spans="2:24" ht="43.8" thickBot="1">
      <c r="B779" s="57"/>
      <c r="C779" s="25" t="s">
        <v>752</v>
      </c>
      <c r="D779" s="23" t="s">
        <v>21</v>
      </c>
      <c r="E779" s="2"/>
      <c r="F779" s="2"/>
      <c r="G779" s="18"/>
      <c r="H779" s="18"/>
      <c r="I779" s="18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8"/>
    </row>
    <row r="780" spans="2:24" ht="15" thickBot="1">
      <c r="B780" s="57"/>
      <c r="C780" s="25" t="s">
        <v>753</v>
      </c>
      <c r="D780" s="23" t="s">
        <v>21</v>
      </c>
      <c r="E780" s="2"/>
      <c r="F780" s="2">
        <v>6</v>
      </c>
      <c r="G780" s="18">
        <v>0.5</v>
      </c>
      <c r="H780" s="18"/>
      <c r="I780" s="18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8"/>
    </row>
    <row r="781" spans="2:24" ht="15" thickBot="1">
      <c r="B781" s="58"/>
      <c r="C781" s="25" t="s">
        <v>754</v>
      </c>
      <c r="D781" s="23" t="s">
        <v>21</v>
      </c>
      <c r="E781" s="2"/>
      <c r="F781" s="2">
        <v>1.2</v>
      </c>
      <c r="G781" s="18">
        <v>0.6</v>
      </c>
      <c r="H781" s="18"/>
      <c r="I781" s="18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8"/>
    </row>
    <row r="782" spans="2:24" ht="15" thickBot="1">
      <c r="B782" s="24"/>
      <c r="C782" s="25"/>
      <c r="D782" s="23"/>
      <c r="E782" s="2"/>
      <c r="F782" s="2"/>
      <c r="G782" s="18"/>
      <c r="H782" s="18"/>
      <c r="I782" s="18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8"/>
    </row>
    <row r="783" spans="2:24" ht="29.4" thickBot="1">
      <c r="B783" s="56" t="s">
        <v>27</v>
      </c>
      <c r="C783" s="25" t="s">
        <v>756</v>
      </c>
      <c r="D783" s="23" t="s">
        <v>21</v>
      </c>
      <c r="E783" s="2"/>
      <c r="F783" s="2">
        <v>0.48</v>
      </c>
      <c r="G783" s="18"/>
      <c r="H783" s="18"/>
      <c r="I783" s="18">
        <v>0.5</v>
      </c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8"/>
    </row>
    <row r="784" spans="2:24" ht="58.2" thickBot="1">
      <c r="B784" s="57"/>
      <c r="C784" s="25" t="s">
        <v>757</v>
      </c>
      <c r="D784" s="23" t="s">
        <v>21</v>
      </c>
      <c r="E784" s="2"/>
      <c r="F784" s="2">
        <v>25.83</v>
      </c>
      <c r="G784" s="18"/>
      <c r="H784" s="18"/>
      <c r="I784" s="18">
        <v>0.8</v>
      </c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8"/>
    </row>
    <row r="785" spans="2:24" ht="29.4" thickBot="1">
      <c r="B785" s="57"/>
      <c r="C785" s="25" t="s">
        <v>758</v>
      </c>
      <c r="D785" s="23" t="s">
        <v>21</v>
      </c>
      <c r="E785" s="2"/>
      <c r="F785" s="2">
        <v>24.5</v>
      </c>
      <c r="G785" s="18"/>
      <c r="H785" s="18">
        <v>1</v>
      </c>
      <c r="I785" s="18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8"/>
    </row>
    <row r="786" spans="2:24" ht="15" thickBot="1">
      <c r="B786" s="57"/>
      <c r="C786" s="25" t="s">
        <v>759</v>
      </c>
      <c r="D786" s="23" t="s">
        <v>21</v>
      </c>
      <c r="E786" s="2"/>
      <c r="F786" s="2">
        <v>14.6</v>
      </c>
      <c r="G786" s="18">
        <v>0.4</v>
      </c>
      <c r="H786" s="18"/>
      <c r="I786" s="18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8"/>
    </row>
    <row r="787" spans="2:24" ht="15" thickBot="1">
      <c r="B787" s="57"/>
      <c r="C787" s="25" t="s">
        <v>760</v>
      </c>
      <c r="D787" s="23" t="s">
        <v>21</v>
      </c>
      <c r="E787" s="2"/>
      <c r="F787" s="2">
        <v>4.76</v>
      </c>
      <c r="G787" s="18"/>
      <c r="H787" s="18"/>
      <c r="I787" s="18">
        <v>0.8</v>
      </c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8"/>
    </row>
    <row r="788" spans="2:24" ht="29.4" thickBot="1">
      <c r="B788" s="57"/>
      <c r="C788" s="25" t="s">
        <v>761</v>
      </c>
      <c r="D788" s="23" t="s">
        <v>21</v>
      </c>
      <c r="E788" s="2"/>
      <c r="F788" s="2">
        <v>0.8</v>
      </c>
      <c r="G788" s="18"/>
      <c r="H788" s="18">
        <v>1</v>
      </c>
      <c r="I788" s="18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8"/>
    </row>
    <row r="789" spans="2:24" ht="43.8" thickBot="1">
      <c r="B789" s="57"/>
      <c r="C789" s="25" t="s">
        <v>762</v>
      </c>
      <c r="D789" s="23" t="s">
        <v>21</v>
      </c>
      <c r="E789" s="2"/>
      <c r="F789" s="2">
        <v>4.47</v>
      </c>
      <c r="G789" s="18"/>
      <c r="H789" s="18">
        <v>1</v>
      </c>
      <c r="I789" s="18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8"/>
    </row>
    <row r="790" spans="2:24" ht="15" thickBot="1">
      <c r="B790" s="57"/>
      <c r="C790" s="41" t="s">
        <v>763</v>
      </c>
      <c r="D790" s="37"/>
      <c r="E790" s="37" t="s">
        <v>21</v>
      </c>
      <c r="F790" s="2">
        <f>14.57-F791</f>
        <v>13.85</v>
      </c>
      <c r="G790" s="18"/>
      <c r="H790" s="18"/>
      <c r="I790" s="18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8"/>
    </row>
    <row r="791" spans="2:24" ht="15" thickBot="1">
      <c r="B791" s="57"/>
      <c r="C791" s="42"/>
      <c r="D791" s="44"/>
      <c r="E791" s="44"/>
      <c r="F791" s="2">
        <v>0.72</v>
      </c>
      <c r="G791" s="18"/>
      <c r="H791" s="18"/>
      <c r="I791" s="18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 t="s">
        <v>22</v>
      </c>
      <c r="V791" s="27">
        <v>7122557985</v>
      </c>
      <c r="W791" s="8">
        <v>0.40970000000000001</v>
      </c>
      <c r="X791" s="8" t="s">
        <v>787</v>
      </c>
    </row>
    <row r="792" spans="2:24" ht="43.8" thickBot="1">
      <c r="B792" s="57"/>
      <c r="C792" s="43"/>
      <c r="D792" s="38"/>
      <c r="E792" s="38"/>
      <c r="F792" s="2">
        <v>1</v>
      </c>
      <c r="G792" s="18"/>
      <c r="H792" s="18">
        <v>1</v>
      </c>
      <c r="I792" s="18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 t="s">
        <v>823</v>
      </c>
      <c r="V792" s="27">
        <v>9064167861</v>
      </c>
      <c r="W792" s="8">
        <v>1</v>
      </c>
      <c r="X792" s="8" t="s">
        <v>795</v>
      </c>
    </row>
    <row r="793" spans="2:24" ht="29.4" thickBot="1">
      <c r="B793" s="57"/>
      <c r="C793" s="25" t="s">
        <v>764</v>
      </c>
      <c r="D793" s="23" t="s">
        <v>21</v>
      </c>
      <c r="E793" s="2"/>
      <c r="F793" s="2">
        <v>9.5</v>
      </c>
      <c r="G793" s="18"/>
      <c r="H793" s="18"/>
      <c r="I793" s="18">
        <v>0.4</v>
      </c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8"/>
    </row>
    <row r="794" spans="2:24" ht="43.8" thickBot="1">
      <c r="B794" s="57"/>
      <c r="C794" s="25" t="s">
        <v>765</v>
      </c>
      <c r="D794" s="23" t="s">
        <v>21</v>
      </c>
      <c r="E794" s="2"/>
      <c r="F794" s="2">
        <v>15.14</v>
      </c>
      <c r="G794" s="18"/>
      <c r="H794" s="18"/>
      <c r="I794" s="18">
        <v>0.6</v>
      </c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8"/>
    </row>
    <row r="795" spans="2:24" ht="29.4" thickBot="1">
      <c r="B795" s="57"/>
      <c r="C795" s="25" t="s">
        <v>766</v>
      </c>
      <c r="D795" s="23" t="s">
        <v>21</v>
      </c>
      <c r="E795" s="2"/>
      <c r="F795" s="2">
        <v>10</v>
      </c>
      <c r="G795" s="18">
        <v>0.8</v>
      </c>
      <c r="H795" s="18"/>
      <c r="I795" s="18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8"/>
    </row>
    <row r="796" spans="2:24" ht="29.4" thickBot="1">
      <c r="B796" s="57"/>
      <c r="C796" s="25" t="s">
        <v>767</v>
      </c>
      <c r="D796" s="23" t="s">
        <v>21</v>
      </c>
      <c r="E796" s="2"/>
      <c r="F796" s="2">
        <v>2.42</v>
      </c>
      <c r="G796" s="18"/>
      <c r="H796" s="18"/>
      <c r="I796" s="18">
        <v>0.8</v>
      </c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8"/>
    </row>
    <row r="797" spans="2:24" ht="58.2" thickBot="1">
      <c r="B797" s="57"/>
      <c r="C797" s="25" t="s">
        <v>768</v>
      </c>
      <c r="D797" s="23" t="s">
        <v>21</v>
      </c>
      <c r="E797" s="2"/>
      <c r="F797" s="2">
        <v>10.23</v>
      </c>
      <c r="G797" s="18"/>
      <c r="H797" s="18"/>
      <c r="I797" s="18">
        <v>0.6</v>
      </c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8"/>
    </row>
    <row r="798" spans="2:24" ht="43.8" thickBot="1">
      <c r="B798" s="57"/>
      <c r="C798" s="25" t="s">
        <v>769</v>
      </c>
      <c r="D798" s="23" t="s">
        <v>21</v>
      </c>
      <c r="E798" s="2"/>
      <c r="F798" s="2">
        <v>9.17</v>
      </c>
      <c r="G798" s="18"/>
      <c r="H798" s="18">
        <v>1</v>
      </c>
      <c r="I798" s="18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8"/>
    </row>
    <row r="799" spans="2:24" ht="29.4" thickBot="1">
      <c r="B799" s="57"/>
      <c r="C799" s="25" t="s">
        <v>770</v>
      </c>
      <c r="D799" s="23" t="s">
        <v>21</v>
      </c>
      <c r="E799" s="2"/>
      <c r="F799" s="2">
        <v>17.29</v>
      </c>
      <c r="G799" s="18"/>
      <c r="H799" s="18"/>
      <c r="I799" s="18">
        <v>0.8</v>
      </c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8"/>
    </row>
    <row r="800" spans="2:24" ht="43.8" thickBot="1">
      <c r="B800" s="57"/>
      <c r="C800" s="39" t="s">
        <v>771</v>
      </c>
      <c r="D800" s="37" t="s">
        <v>21</v>
      </c>
      <c r="E800" s="2"/>
      <c r="F800" s="2">
        <v>6</v>
      </c>
      <c r="G800" s="18"/>
      <c r="H800" s="18">
        <v>0.9</v>
      </c>
      <c r="I800" s="18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8" t="s">
        <v>826</v>
      </c>
    </row>
    <row r="801" spans="2:24" ht="15" thickBot="1">
      <c r="B801" s="57"/>
      <c r="C801" s="40"/>
      <c r="D801" s="38"/>
      <c r="E801" s="2"/>
      <c r="F801" s="2">
        <f>9.62-F800</f>
        <v>3.6199999999999992</v>
      </c>
      <c r="G801" s="18"/>
      <c r="H801" s="18">
        <v>0.9</v>
      </c>
      <c r="I801" s="18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8"/>
    </row>
    <row r="802" spans="2:24" ht="43.8" thickBot="1">
      <c r="B802" s="57"/>
      <c r="C802" s="25" t="s">
        <v>772</v>
      </c>
      <c r="D802" s="23" t="s">
        <v>21</v>
      </c>
      <c r="E802" s="2"/>
      <c r="F802" s="2">
        <v>2.63</v>
      </c>
      <c r="G802" s="18"/>
      <c r="H802" s="18">
        <v>0.8</v>
      </c>
      <c r="I802" s="18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8"/>
    </row>
    <row r="803" spans="2:24" ht="43.8" thickBot="1">
      <c r="B803" s="57"/>
      <c r="C803" s="25" t="s">
        <v>773</v>
      </c>
      <c r="D803" s="23" t="s">
        <v>21</v>
      </c>
      <c r="E803" s="2"/>
      <c r="F803" s="2">
        <v>4.51</v>
      </c>
      <c r="G803" s="18"/>
      <c r="H803" s="18">
        <v>0.8</v>
      </c>
      <c r="I803" s="18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8"/>
    </row>
    <row r="804" spans="2:24" ht="58.2" thickBot="1">
      <c r="B804" s="57"/>
      <c r="C804" s="25" t="s">
        <v>774</v>
      </c>
      <c r="D804" s="23" t="s">
        <v>21</v>
      </c>
      <c r="E804" s="2"/>
      <c r="F804" s="2"/>
      <c r="G804" s="18"/>
      <c r="H804" s="18"/>
      <c r="I804" s="18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8"/>
    </row>
    <row r="805" spans="2:24" ht="43.8" thickBot="1">
      <c r="B805" s="57"/>
      <c r="C805" s="25" t="s">
        <v>775</v>
      </c>
      <c r="D805" s="23" t="s">
        <v>21</v>
      </c>
      <c r="E805" s="2"/>
      <c r="F805" s="2"/>
      <c r="G805" s="18"/>
      <c r="H805" s="18"/>
      <c r="I805" s="18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8"/>
    </row>
    <row r="806" spans="2:24" ht="58.2" thickBot="1">
      <c r="B806" s="57"/>
      <c r="C806" s="25" t="s">
        <v>776</v>
      </c>
      <c r="D806" s="23" t="s">
        <v>21</v>
      </c>
      <c r="E806" s="2"/>
      <c r="F806" s="2"/>
      <c r="G806" s="18"/>
      <c r="H806" s="18"/>
      <c r="I806" s="18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8"/>
    </row>
    <row r="807" spans="2:24" ht="43.8" thickBot="1">
      <c r="B807" s="57"/>
      <c r="C807" s="25" t="s">
        <v>777</v>
      </c>
      <c r="D807" s="23" t="s">
        <v>21</v>
      </c>
      <c r="E807" s="2"/>
      <c r="F807" s="2"/>
      <c r="G807" s="18"/>
      <c r="H807" s="18"/>
      <c r="I807" s="18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8"/>
    </row>
    <row r="808" spans="2:24" ht="29.4" thickBot="1">
      <c r="B808" s="57"/>
      <c r="C808" s="25" t="s">
        <v>778</v>
      </c>
      <c r="D808" s="23" t="s">
        <v>21</v>
      </c>
      <c r="E808" s="2"/>
      <c r="F808" s="2"/>
      <c r="G808" s="18"/>
      <c r="H808" s="18"/>
      <c r="I808" s="18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8"/>
    </row>
    <row r="809" spans="2:24" ht="29.4" thickBot="1">
      <c r="B809" s="57"/>
      <c r="C809" s="25" t="s">
        <v>779</v>
      </c>
      <c r="D809" s="23" t="s">
        <v>21</v>
      </c>
      <c r="E809" s="2"/>
      <c r="F809" s="2"/>
      <c r="G809" s="18"/>
      <c r="H809" s="18"/>
      <c r="I809" s="18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8"/>
    </row>
    <row r="810" spans="2:24" ht="43.8" thickBot="1">
      <c r="B810" s="57"/>
      <c r="C810" s="25" t="s">
        <v>820</v>
      </c>
      <c r="D810" s="23"/>
      <c r="E810" s="2" t="s">
        <v>21</v>
      </c>
      <c r="F810" s="2">
        <v>1.29</v>
      </c>
      <c r="G810" s="18">
        <v>1</v>
      </c>
      <c r="H810" s="18"/>
      <c r="I810" s="18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 t="s">
        <v>22</v>
      </c>
      <c r="V810" s="27">
        <v>2307912511</v>
      </c>
      <c r="W810" s="8">
        <v>1</v>
      </c>
      <c r="X810" s="8" t="s">
        <v>795</v>
      </c>
    </row>
    <row r="811" spans="2:24" ht="29.4" thickBot="1">
      <c r="B811" s="57"/>
      <c r="C811" s="25" t="s">
        <v>821</v>
      </c>
      <c r="D811" s="23"/>
      <c r="E811" s="2" t="s">
        <v>21</v>
      </c>
      <c r="F811" s="2">
        <v>0.65200000000000002</v>
      </c>
      <c r="G811" s="18">
        <v>1</v>
      </c>
      <c r="H811" s="18"/>
      <c r="I811" s="18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 t="s">
        <v>822</v>
      </c>
      <c r="V811" s="27">
        <v>1483701578</v>
      </c>
      <c r="W811" s="8">
        <v>1</v>
      </c>
      <c r="X811" s="8" t="s">
        <v>795</v>
      </c>
    </row>
    <row r="812" spans="2:24" ht="43.8" thickBot="1">
      <c r="B812" s="57"/>
      <c r="C812" s="25" t="s">
        <v>827</v>
      </c>
      <c r="D812" s="23" t="s">
        <v>21</v>
      </c>
      <c r="E812" s="2"/>
      <c r="F812" s="2">
        <v>21</v>
      </c>
      <c r="G812" s="18"/>
      <c r="H812" s="18">
        <v>0.5</v>
      </c>
      <c r="I812" s="18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7"/>
      <c r="W812" s="8"/>
      <c r="X812" s="8" t="s">
        <v>826</v>
      </c>
    </row>
    <row r="813" spans="2:24" ht="72.599999999999994" thickBot="1">
      <c r="B813" s="58"/>
      <c r="C813" s="25" t="s">
        <v>780</v>
      </c>
      <c r="D813" s="23" t="s">
        <v>21</v>
      </c>
      <c r="E813" s="2"/>
      <c r="F813" s="2"/>
      <c r="G813" s="18"/>
      <c r="H813" s="18"/>
      <c r="I813" s="18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8"/>
    </row>
  </sheetData>
  <mergeCells count="98">
    <mergeCell ref="C61:C62"/>
    <mergeCell ref="D61:D62"/>
    <mergeCell ref="H61:H62"/>
    <mergeCell ref="B668:B683"/>
    <mergeCell ref="B233:B278"/>
    <mergeCell ref="C331:C332"/>
    <mergeCell ref="B436:B463"/>
    <mergeCell ref="B465:B507"/>
    <mergeCell ref="B509:B533"/>
    <mergeCell ref="B535:B551"/>
    <mergeCell ref="B553:B556"/>
    <mergeCell ref="B329:B343"/>
    <mergeCell ref="B345:B359"/>
    <mergeCell ref="B361:B371"/>
    <mergeCell ref="B373:B413"/>
    <mergeCell ref="B415:B434"/>
    <mergeCell ref="X4:X5"/>
    <mergeCell ref="C19:C20"/>
    <mergeCell ref="D19:D20"/>
    <mergeCell ref="E19:E20"/>
    <mergeCell ref="F19:F20"/>
    <mergeCell ref="G19:G20"/>
    <mergeCell ref="S19:S20"/>
    <mergeCell ref="T19:T20"/>
    <mergeCell ref="U4:U6"/>
    <mergeCell ref="V4:V6"/>
    <mergeCell ref="W4:W6"/>
    <mergeCell ref="F4:T4"/>
    <mergeCell ref="F5:I5"/>
    <mergeCell ref="N5:Q5"/>
    <mergeCell ref="J5:M5"/>
    <mergeCell ref="R5:T5"/>
    <mergeCell ref="B685:B745"/>
    <mergeCell ref="B747:B774"/>
    <mergeCell ref="B776:B781"/>
    <mergeCell ref="B783:B813"/>
    <mergeCell ref="B558:B581"/>
    <mergeCell ref="B583:B597"/>
    <mergeCell ref="B599:B620"/>
    <mergeCell ref="B622:B635"/>
    <mergeCell ref="B637:B666"/>
    <mergeCell ref="B128:B203"/>
    <mergeCell ref="B205:B231"/>
    <mergeCell ref="B280:B284"/>
    <mergeCell ref="B286:B327"/>
    <mergeCell ref="B22:B41"/>
    <mergeCell ref="B42:B70"/>
    <mergeCell ref="B71:B103"/>
    <mergeCell ref="B104:B126"/>
    <mergeCell ref="A7:A8"/>
    <mergeCell ref="B4:B6"/>
    <mergeCell ref="D4:E5"/>
    <mergeCell ref="C4:C6"/>
    <mergeCell ref="B7:B21"/>
    <mergeCell ref="E790:E792"/>
    <mergeCell ref="D790:D792"/>
    <mergeCell ref="C333:C334"/>
    <mergeCell ref="D333:D334"/>
    <mergeCell ref="C740:C741"/>
    <mergeCell ref="D740:D741"/>
    <mergeCell ref="C756:C758"/>
    <mergeCell ref="D756:D758"/>
    <mergeCell ref="E756:E758"/>
    <mergeCell ref="D562:D563"/>
    <mergeCell ref="C562:C563"/>
    <mergeCell ref="C565:C566"/>
    <mergeCell ref="D565:D566"/>
    <mergeCell ref="C477:C478"/>
    <mergeCell ref="D477:D478"/>
    <mergeCell ref="C431:C432"/>
    <mergeCell ref="C800:C801"/>
    <mergeCell ref="D800:D801"/>
    <mergeCell ref="C374:C375"/>
    <mergeCell ref="D374:D375"/>
    <mergeCell ref="C210:C211"/>
    <mergeCell ref="D210:D211"/>
    <mergeCell ref="C790:C792"/>
    <mergeCell ref="C291:C292"/>
    <mergeCell ref="D291:D292"/>
    <mergeCell ref="D431:D432"/>
    <mergeCell ref="C531:C532"/>
    <mergeCell ref="D531:D532"/>
    <mergeCell ref="C511:C512"/>
    <mergeCell ref="D511:D512"/>
    <mergeCell ref="C81:C82"/>
    <mergeCell ref="D81:D82"/>
    <mergeCell ref="C688:C689"/>
    <mergeCell ref="D688:D689"/>
    <mergeCell ref="C702:C703"/>
    <mergeCell ref="D702:D703"/>
    <mergeCell ref="C698:C699"/>
    <mergeCell ref="D698:D699"/>
    <mergeCell ref="C690:C691"/>
    <mergeCell ref="D690:D691"/>
    <mergeCell ref="C381:C382"/>
    <mergeCell ref="D381:D382"/>
    <mergeCell ref="C446:C447"/>
    <mergeCell ref="D446:D447"/>
  </mergeCells>
  <pageMargins left="0.31496062992125984" right="0.31496062992125984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SFPT</dc:creator>
  <cp:lastModifiedBy>ANA KARY</cp:lastModifiedBy>
  <cp:lastPrinted>2015-08-24T19:02:06Z</cp:lastPrinted>
  <dcterms:created xsi:type="dcterms:W3CDTF">2015-08-20T14:14:39Z</dcterms:created>
  <dcterms:modified xsi:type="dcterms:W3CDTF">2019-11-07T22:38:28Z</dcterms:modified>
</cp:coreProperties>
</file>