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-165" windowWidth="12120" windowHeight="8460" tabRatio="445"/>
  </bookViews>
  <sheets>
    <sheet name="COMPETITIV.AGUA P Y SANEAMIENTO" sheetId="3" r:id="rId1"/>
  </sheets>
  <definedNames>
    <definedName name="_xlnm.Print_Titles" localSheetId="0">'COMPETITIV.AGUA P Y SANEAMIENTO'!$1:$14</definedName>
  </definedNames>
  <calcPr calcId="145621"/>
</workbook>
</file>

<file path=xl/calcChain.xml><?xml version="1.0" encoding="utf-8"?>
<calcChain xmlns="http://schemas.openxmlformats.org/spreadsheetml/2006/main">
  <c r="S43" i="3" l="1"/>
  <c r="I24" i="3" l="1"/>
  <c r="J24" i="3" s="1"/>
  <c r="K24" i="3" s="1"/>
  <c r="J25" i="3"/>
  <c r="I25" i="3"/>
  <c r="K25" i="3" s="1"/>
  <c r="K29" i="3"/>
  <c r="J29" i="3"/>
  <c r="K42" i="3"/>
  <c r="K41" i="3"/>
  <c r="H42" i="3"/>
  <c r="H41" i="3"/>
  <c r="X42" i="3" l="1"/>
  <c r="X41" i="3"/>
  <c r="L38" i="3" l="1"/>
</calcChain>
</file>

<file path=xl/comments1.xml><?xml version="1.0" encoding="utf-8"?>
<comments xmlns="http://schemas.openxmlformats.org/spreadsheetml/2006/main">
  <authors>
    <author>Usuario</author>
    <author xml:space="preserve"> 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La importancia del proyecto es con respecto a la meta de resultado del plan de desarrollo</t>
        </r>
      </text>
    </comment>
    <comment ref="D17" authorId="1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F17" authorId="1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7" authorId="1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F19" authorId="1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  <comment ref="P19" authorId="1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Nombre de actividades que se contrataron </t>
        </r>
      </text>
    </comment>
    <comment ref="S3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Proyecto gestionado,se presentara a ventanilla unica del MVCT
</t>
        </r>
      </text>
    </comment>
  </commentList>
</comments>
</file>

<file path=xl/sharedStrings.xml><?xml version="1.0" encoding="utf-8"?>
<sst xmlns="http://schemas.openxmlformats.org/spreadsheetml/2006/main" count="244" uniqueCount="80">
  <si>
    <t xml:space="preserve">PAGINA: 1 de 1 </t>
  </si>
  <si>
    <t>PROYECTO</t>
  </si>
  <si>
    <t>META</t>
  </si>
  <si>
    <t>VALOR ACTUAL</t>
  </si>
  <si>
    <t>VALOR ESPERADO</t>
  </si>
  <si>
    <t>META DE ACTIVIDAD</t>
  </si>
  <si>
    <t xml:space="preserve">CREDITO </t>
  </si>
  <si>
    <t>NACION</t>
  </si>
  <si>
    <t>MCP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</si>
  <si>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</si>
  <si>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</si>
  <si>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</si>
  <si>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</si>
  <si>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</si>
  <si>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</si>
  <si>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</si>
  <si>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</si>
  <si>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</si>
  <si>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</si>
  <si>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</si>
  <si>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</si>
  <si>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APORTE AL  PLAN PARA LA VIGENCIA %</t>
  </si>
  <si>
    <t>OTROS CONTRAPARTIDA</t>
  </si>
  <si>
    <t xml:space="preserve">PROCESO DE PLANIFICACIÓN DEPARTAMENTAL </t>
  </si>
  <si>
    <t>RECURSOS PESOS</t>
  </si>
  <si>
    <t>LINEA ESTRATEGICA:  COMPETITIVIDAD E INFRAESTRUCTURA ESTRATEGICAS</t>
  </si>
  <si>
    <t>PROGRAMA: AGUA Y SANEAMIENTO PARA LA COMPETITIVIDAD</t>
  </si>
  <si>
    <t>SUBPROGRAMA:Agua potable para la competitividad</t>
  </si>
  <si>
    <t>Número de micro medidores adquiridos e instalados en la zona urbana</t>
  </si>
  <si>
    <t>Número de tanques de almacenamiento construidos   zona urbana.</t>
  </si>
  <si>
    <t>Número de captaciones construidas zona urbana.</t>
  </si>
  <si>
    <t>Número de metros cúbicos/ día, potables producidos con la ampliación de una planta de tratamiento de agua potable (PTAP) zona urbana.</t>
  </si>
  <si>
    <t>Número de tanques de almacenamiento construidos   zona rural.</t>
  </si>
  <si>
    <t>Número de captaciones construidas, zona rural</t>
  </si>
  <si>
    <t>Número de micro medidores adquiridos e instalados zona rural</t>
  </si>
  <si>
    <t>Número de metros cúbicos potables producidos con la ampliación de una planta de tratamiento de agua potable (PTAP), zona rural</t>
  </si>
  <si>
    <t>6.740m3/dia</t>
  </si>
  <si>
    <t>18 horas/dia</t>
  </si>
  <si>
    <t>NIVEL DE CUMPLIMIENTO % 2016</t>
  </si>
  <si>
    <t>Número de sistemas de tratamiento de aguas residuales construidos, ampliados, optimizados y/o mejorados en zona urbana</t>
  </si>
  <si>
    <t>Número de Acometidas  Domiciliarias de alcantarillados adquiridos e instalados.</t>
  </si>
  <si>
    <t>Número de nuevos usuarios de sistemas individuales de alcantarillado en la zona rural alterrno construidos</t>
  </si>
  <si>
    <t>Número de carros compactadores adquiridos y en operación</t>
  </si>
  <si>
    <t>Diseño y estudio apoyados para el manejo y disposición de residuos sólidos realizado</t>
  </si>
  <si>
    <t>Número de municipios en la gestión de proyectos para la dispoción final de los residuos sólidos apoyados.</t>
  </si>
  <si>
    <t>Número de micro cuencas abastecen el acueducto conservadas</t>
  </si>
  <si>
    <t>Número de municipios con esquemas de prestación del servicio de acueducto identificados</t>
  </si>
  <si>
    <t>Esquema de operación para la prestación del servicio de acueducto en dos municipios del departamento implementado.</t>
  </si>
  <si>
    <t>Número de Planes sectoriales formulados, adoptados por los municipios  y apoyados   por el PDA.</t>
  </si>
  <si>
    <t>Número de diagnósticos y estudios de pre factibilidad del servicio de alcantarillado realizados</t>
  </si>
  <si>
    <t>Número de municipios con  esquemas de prestación del servicio de alcantarillado identificados como factibles / no factibles transformados empresarialmente (alcantarillado)</t>
  </si>
  <si>
    <t xml:space="preserve"> Plan Departamental Operando</t>
  </si>
  <si>
    <t>Plan de gestión social formulado y ejecutado</t>
  </si>
  <si>
    <t>SGP</t>
  </si>
  <si>
    <t>-</t>
  </si>
  <si>
    <t>Funcionamiento PDA</t>
  </si>
  <si>
    <t>Implemetacion Plan de Gestión social</t>
  </si>
  <si>
    <t>GLORIA CABRALES</t>
  </si>
  <si>
    <t>Plan de gestión social</t>
  </si>
  <si>
    <t>Funionamiento PDA</t>
  </si>
  <si>
    <t xml:space="preserve">VALOR ESPERADO 2017 </t>
  </si>
  <si>
    <t>AVANCE O CUMPLIMIENTO DE LA META 2017</t>
  </si>
  <si>
    <t>EJECUCION E INVERSIÓN 2017</t>
  </si>
  <si>
    <t xml:space="preserve"> PLAN DE ACCIÓN 2017</t>
  </si>
  <si>
    <t xml:space="preserve">PLAN </t>
  </si>
  <si>
    <t>VERSION: 03</t>
  </si>
  <si>
    <t>FECHA: 11-01-2017</t>
  </si>
  <si>
    <t xml:space="preserve">Apoyo institucional a  municipios en  la prestación de los servicios de acueducto y alcantarillado </t>
  </si>
  <si>
    <t>Ampliación de Cobertura de servicios de aseo alcanzada</t>
  </si>
  <si>
    <t>Ampliación de Cobertura de alcantarillado urbano  .</t>
  </si>
  <si>
    <t>Calidad del agua apta para el consumo humano en la zona rural.</t>
  </si>
  <si>
    <t>Ampliación  de cobertura de acueducto urbano.</t>
  </si>
  <si>
    <t>Ampliación de  horas/diarias de continuidad del servicio de acueducto</t>
  </si>
  <si>
    <t>Calidad del agua en la zona urbana.</t>
  </si>
  <si>
    <t>Ampiación de cobertura -  nuevos usuarios de acueducto de la zona rural</t>
  </si>
  <si>
    <t>COMPONENTE: AGUA POTABLE Y SANEAMIENTO BÁSICO</t>
  </si>
  <si>
    <t>SECRETARIO Y/O DIRECTOR RESPONSABLE: GLORIA CABRALES SOLANO</t>
  </si>
  <si>
    <t>PLAN DE DESARROLLO 2016-2019 "UNIDOS POR CORODBA"</t>
  </si>
  <si>
    <t xml:space="preserve">OBJETIVO:  Apoyar la prestación del servicio para mejorar la ineficiencia en su prestación, cobertura, administración, mantenimiento y operación para el cierre de brechas en agua 
</t>
  </si>
  <si>
    <t>TOTAL INVERSIÓN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</si>
</sst>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&quot;$&quot;\ #,##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1"/>
      <name val="Tahoma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45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2" borderId="1" xfId="3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6" fontId="2" fillId="3" borderId="1" xfId="2" applyNumberFormat="1" applyFont="1" applyFill="1" applyBorder="1" applyAlignment="1">
      <alignment vertical="center" wrapText="1"/>
    </xf>
    <xf numFmtId="166" fontId="2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3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9" fontId="10" fillId="2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9" fontId="3" fillId="0" borderId="0" xfId="0" applyNumberFormat="1" applyFont="1" applyBorder="1" applyAlignment="1"/>
    <xf numFmtId="9" fontId="3" fillId="0" borderId="0" xfId="0" applyNumberFormat="1" applyFont="1" applyBorder="1" applyAlignment="1">
      <alignment horizontal="center" vertical="center"/>
    </xf>
    <xf numFmtId="9" fontId="4" fillId="0" borderId="0" xfId="0" applyNumberFormat="1" applyFont="1"/>
    <xf numFmtId="1" fontId="9" fillId="0" borderId="1" xfId="0" applyNumberFormat="1" applyFont="1" applyFill="1" applyBorder="1" applyAlignment="1">
      <alignment horizontal="center" vertical="center" wrapText="1"/>
    </xf>
    <xf numFmtId="1" fontId="10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9" fontId="2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9" fontId="10" fillId="0" borderId="1" xfId="3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4" fillId="0" borderId="2" xfId="2" applyFont="1" applyFill="1" applyBorder="1" applyAlignment="1">
      <alignment horizontal="center" vertical="center" wrapText="1"/>
    </xf>
    <xf numFmtId="165" fontId="4" fillId="0" borderId="8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 vertical="center" wrapText="1"/>
    </xf>
    <xf numFmtId="166" fontId="2" fillId="0" borderId="8" xfId="2" applyNumberFormat="1" applyFont="1" applyBorder="1" applyAlignment="1">
      <alignment horizontal="center" vertical="center" wrapText="1"/>
    </xf>
    <xf numFmtId="166" fontId="2" fillId="3" borderId="2" xfId="2" applyNumberFormat="1" applyFont="1" applyFill="1" applyBorder="1" applyAlignment="1">
      <alignment horizontal="center" vertical="center" wrapText="1"/>
    </xf>
    <xf numFmtId="166" fontId="2" fillId="3" borderId="8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left" vertical="center" wrapText="1"/>
    </xf>
    <xf numFmtId="166" fontId="2" fillId="0" borderId="8" xfId="2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3" fillId="4" borderId="9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left"/>
    </xf>
    <xf numFmtId="9" fontId="3" fillId="0" borderId="5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167" fontId="3" fillId="0" borderId="5" xfId="0" applyNumberFormat="1" applyFont="1" applyFill="1" applyBorder="1" applyAlignment="1"/>
  </cellXfs>
  <cellStyles count="5">
    <cellStyle name="Euro" xfId="1"/>
    <cellStyle name="Millares" xfId="2" builtinId="3"/>
    <cellStyle name="Normal" xfId="0" builtinId="0"/>
    <cellStyle name="Normal 6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581025</xdr:colOff>
      <xdr:row>0</xdr:row>
      <xdr:rowOff>38100</xdr:rowOff>
    </xdr:from>
    <xdr:to>
      <xdr:col>26</xdr:col>
      <xdr:colOff>676275</xdr:colOff>
      <xdr:row>0</xdr:row>
      <xdr:rowOff>38100</xdr:rowOff>
    </xdr:to>
    <xdr:pic>
      <xdr:nvPicPr>
        <xdr:cNvPr id="1425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10</xdr:col>
      <xdr:colOff>390525</xdr:colOff>
      <xdr:row>0</xdr:row>
      <xdr:rowOff>19050</xdr:rowOff>
    </xdr:to>
    <xdr:pic>
      <xdr:nvPicPr>
        <xdr:cNvPr id="14257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228600</xdr:colOff>
      <xdr:row>0</xdr:row>
      <xdr:rowOff>28575</xdr:rowOff>
    </xdr:to>
    <xdr:pic>
      <xdr:nvPicPr>
        <xdr:cNvPr id="1425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581025</xdr:colOff>
      <xdr:row>0</xdr:row>
      <xdr:rowOff>38100</xdr:rowOff>
    </xdr:from>
    <xdr:to>
      <xdr:col>26</xdr:col>
      <xdr:colOff>676275</xdr:colOff>
      <xdr:row>0</xdr:row>
      <xdr:rowOff>38100</xdr:rowOff>
    </xdr:to>
    <xdr:pic>
      <xdr:nvPicPr>
        <xdr:cNvPr id="1425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10</xdr:col>
      <xdr:colOff>390525</xdr:colOff>
      <xdr:row>0</xdr:row>
      <xdr:rowOff>19050</xdr:rowOff>
    </xdr:to>
    <xdr:pic>
      <xdr:nvPicPr>
        <xdr:cNvPr id="14260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228600</xdr:colOff>
      <xdr:row>0</xdr:row>
      <xdr:rowOff>28575</xdr:rowOff>
    </xdr:to>
    <xdr:pic>
      <xdr:nvPicPr>
        <xdr:cNvPr id="14261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454025</xdr:colOff>
      <xdr:row>6</xdr:row>
      <xdr:rowOff>152400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2125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tabSelected="1" zoomScale="75" zoomScaleNormal="75" workbookViewId="0">
      <selection activeCell="I20" sqref="I20:I21"/>
    </sheetView>
  </sheetViews>
  <sheetFormatPr baseColWidth="10" defaultRowHeight="12.75" x14ac:dyDescent="0.2"/>
  <cols>
    <col min="1" max="1" width="7.28515625" style="2" customWidth="1"/>
    <col min="2" max="2" width="20.140625" style="48" customWidth="1"/>
    <col min="3" max="3" width="19.85546875" style="51" customWidth="1"/>
    <col min="4" max="4" width="10.42578125" style="45" customWidth="1"/>
    <col min="5" max="5" width="30.140625" style="42" customWidth="1"/>
    <col min="6" max="6" width="12.85546875" style="2" customWidth="1"/>
    <col min="7" max="7" width="13.140625" style="11" customWidth="1"/>
    <col min="8" max="8" width="10.7109375" style="2" customWidth="1"/>
    <col min="9" max="9" width="8.5703125" style="2" customWidth="1"/>
    <col min="10" max="10" width="10.140625" style="2" customWidth="1"/>
    <col min="11" max="11" width="10.85546875" style="2" customWidth="1"/>
    <col min="12" max="12" width="18.42578125" style="2" hidden="1" customWidth="1"/>
    <col min="13" max="13" width="18.42578125" style="11" customWidth="1"/>
    <col min="14" max="14" width="10.140625" style="11" customWidth="1"/>
    <col min="15" max="15" width="23.85546875" style="11" customWidth="1"/>
    <col min="16" max="16" width="12.140625" style="2" customWidth="1"/>
    <col min="17" max="17" width="10.85546875" style="7" customWidth="1"/>
    <col min="18" max="18" width="20.7109375" style="63" hidden="1" customWidth="1"/>
    <col min="19" max="19" width="20.42578125" style="26" customWidth="1"/>
    <col min="20" max="20" width="11.140625" style="2" customWidth="1"/>
    <col min="21" max="21" width="9.28515625" style="2" customWidth="1"/>
    <col min="22" max="22" width="9.42578125" style="2" customWidth="1"/>
    <col min="23" max="23" width="13.7109375" style="2" customWidth="1"/>
    <col min="24" max="24" width="15" style="2" hidden="1" customWidth="1"/>
    <col min="25" max="25" width="17.42578125" style="2" hidden="1" customWidth="1"/>
    <col min="26" max="26" width="18.140625" style="48" customWidth="1"/>
    <col min="27" max="27" width="20.42578125" style="42" customWidth="1"/>
    <col min="28" max="16384" width="11.42578125" style="2"/>
  </cols>
  <sheetData>
    <row r="1" spans="1:27" x14ac:dyDescent="0.2">
      <c r="A1" s="103"/>
      <c r="B1" s="103"/>
      <c r="C1" s="103"/>
      <c r="D1" s="103"/>
      <c r="E1" s="103"/>
      <c r="F1" s="103"/>
      <c r="G1" s="103"/>
      <c r="H1" s="103" t="s">
        <v>64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 t="s">
        <v>65</v>
      </c>
      <c r="U1" s="103"/>
      <c r="V1" s="103"/>
      <c r="W1" s="103"/>
      <c r="X1" s="103"/>
      <c r="Y1" s="103"/>
      <c r="Z1" s="103"/>
      <c r="AA1" s="103"/>
    </row>
    <row r="2" spans="1:27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x14ac:dyDescent="0.2">
      <c r="A4" s="103"/>
      <c r="B4" s="103"/>
      <c r="C4" s="103"/>
      <c r="D4" s="103"/>
      <c r="E4" s="103"/>
      <c r="F4" s="103"/>
      <c r="G4" s="103"/>
      <c r="H4" s="103" t="s">
        <v>63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 t="s">
        <v>66</v>
      </c>
      <c r="U4" s="103"/>
      <c r="V4" s="103"/>
      <c r="W4" s="103"/>
      <c r="X4" s="103"/>
      <c r="Y4" s="103"/>
      <c r="Z4" s="103"/>
      <c r="AA4" s="103"/>
    </row>
    <row r="5" spans="1:27" ht="18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x14ac:dyDescent="0.2">
      <c r="A6" s="103"/>
      <c r="B6" s="103"/>
      <c r="C6" s="103"/>
      <c r="D6" s="103"/>
      <c r="E6" s="103"/>
      <c r="F6" s="103"/>
      <c r="G6" s="103"/>
      <c r="H6" s="103" t="s">
        <v>23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 t="s">
        <v>0</v>
      </c>
      <c r="U6" s="103"/>
      <c r="V6" s="103"/>
      <c r="W6" s="103"/>
      <c r="X6" s="103"/>
      <c r="Y6" s="103"/>
      <c r="Z6" s="103"/>
      <c r="AA6" s="103"/>
    </row>
    <row r="7" spans="1:27" ht="18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7" ht="18" customHeight="1" x14ac:dyDescent="0.2">
      <c r="A8" s="46" t="s">
        <v>77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 ht="18" customHeight="1" x14ac:dyDescent="0.2">
      <c r="A9" s="1" t="s">
        <v>25</v>
      </c>
      <c r="B9" s="46"/>
      <c r="C9" s="49"/>
      <c r="D9" s="43"/>
      <c r="E9" s="37"/>
      <c r="F9" s="8"/>
      <c r="G9" s="10"/>
      <c r="H9" s="8"/>
      <c r="I9" s="8"/>
      <c r="J9" s="8"/>
      <c r="K9" s="8"/>
      <c r="L9" s="8"/>
      <c r="M9" s="9"/>
      <c r="O9" s="12"/>
      <c r="P9" s="3"/>
      <c r="U9" s="7"/>
    </row>
    <row r="10" spans="1:27" ht="24" customHeight="1" x14ac:dyDescent="0.2">
      <c r="A10" s="9" t="s">
        <v>75</v>
      </c>
      <c r="B10" s="47"/>
      <c r="C10" s="50"/>
      <c r="D10" s="43"/>
      <c r="E10" s="37"/>
      <c r="F10" s="8"/>
      <c r="G10" s="10"/>
      <c r="H10" s="8"/>
      <c r="I10" s="8"/>
      <c r="J10" s="8"/>
      <c r="K10" s="8"/>
      <c r="L10" s="8"/>
      <c r="M10" s="4"/>
      <c r="N10" s="12"/>
      <c r="P10" s="5"/>
      <c r="U10" s="7"/>
    </row>
    <row r="11" spans="1:27" ht="21" customHeight="1" x14ac:dyDescent="0.2">
      <c r="A11" s="102" t="s">
        <v>78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ht="15.75" customHeight="1" x14ac:dyDescent="0.2">
      <c r="A12" s="8" t="s">
        <v>76</v>
      </c>
      <c r="B12" s="2"/>
      <c r="C12" s="2"/>
      <c r="D12" s="2"/>
      <c r="E12" s="2"/>
      <c r="G12" s="2"/>
      <c r="M12" s="2"/>
      <c r="N12" s="2"/>
      <c r="O12" s="2"/>
      <c r="Q12" s="2"/>
      <c r="R12" s="2"/>
      <c r="S12" s="2"/>
      <c r="Z12" s="2"/>
      <c r="AA12" s="2"/>
    </row>
    <row r="13" spans="1:27" s="54" customFormat="1" ht="39.75" customHeight="1" x14ac:dyDescent="0.2">
      <c r="A13" s="113"/>
      <c r="B13" s="114" t="s">
        <v>1</v>
      </c>
      <c r="C13" s="115" t="s">
        <v>17</v>
      </c>
      <c r="D13" s="113" t="s">
        <v>2</v>
      </c>
      <c r="E13" s="116" t="s">
        <v>12</v>
      </c>
      <c r="F13" s="113" t="s">
        <v>3</v>
      </c>
      <c r="G13" s="113" t="s">
        <v>60</v>
      </c>
      <c r="H13" s="113" t="s">
        <v>11</v>
      </c>
      <c r="I13" s="113"/>
      <c r="J13" s="113"/>
      <c r="K13" s="117"/>
      <c r="L13" s="113" t="s">
        <v>61</v>
      </c>
      <c r="M13" s="118" t="s">
        <v>20</v>
      </c>
      <c r="N13" s="119"/>
      <c r="O13" s="113" t="s">
        <v>20</v>
      </c>
      <c r="P13" s="113"/>
      <c r="Q13" s="113"/>
      <c r="R13" s="113" t="s">
        <v>38</v>
      </c>
      <c r="S13" s="113" t="s">
        <v>24</v>
      </c>
      <c r="T13" s="113"/>
      <c r="U13" s="113"/>
      <c r="V13" s="113"/>
      <c r="W13" s="113"/>
      <c r="X13" s="113" t="s">
        <v>62</v>
      </c>
      <c r="Y13" s="113" t="s">
        <v>21</v>
      </c>
      <c r="Z13" s="114" t="s">
        <v>9</v>
      </c>
      <c r="AA13" s="114" t="s">
        <v>10</v>
      </c>
    </row>
    <row r="14" spans="1:27" s="54" customFormat="1" ht="52.5" customHeight="1" x14ac:dyDescent="0.2">
      <c r="A14" s="113"/>
      <c r="B14" s="114"/>
      <c r="C14" s="115"/>
      <c r="D14" s="113"/>
      <c r="E14" s="120"/>
      <c r="F14" s="113"/>
      <c r="G14" s="113"/>
      <c r="H14" s="118" t="s">
        <v>13</v>
      </c>
      <c r="I14" s="118" t="s">
        <v>14</v>
      </c>
      <c r="J14" s="118" t="s">
        <v>15</v>
      </c>
      <c r="K14" s="118" t="s">
        <v>16</v>
      </c>
      <c r="L14" s="113"/>
      <c r="M14" s="119" t="s">
        <v>19</v>
      </c>
      <c r="N14" s="118" t="s">
        <v>5</v>
      </c>
      <c r="O14" s="118" t="s">
        <v>18</v>
      </c>
      <c r="P14" s="118" t="s">
        <v>3</v>
      </c>
      <c r="Q14" s="118" t="s">
        <v>4</v>
      </c>
      <c r="R14" s="113"/>
      <c r="S14" s="118" t="s">
        <v>53</v>
      </c>
      <c r="T14" s="118" t="s">
        <v>6</v>
      </c>
      <c r="U14" s="118" t="s">
        <v>7</v>
      </c>
      <c r="V14" s="118" t="s">
        <v>8</v>
      </c>
      <c r="W14" s="118" t="s">
        <v>22</v>
      </c>
      <c r="X14" s="113"/>
      <c r="Y14" s="113"/>
      <c r="Z14" s="114"/>
      <c r="AA14" s="114"/>
    </row>
    <row r="15" spans="1:27" s="54" customFormat="1" ht="25.5" customHeight="1" x14ac:dyDescent="0.2">
      <c r="A15" s="121" t="s">
        <v>26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</row>
    <row r="16" spans="1:27" s="54" customFormat="1" ht="25.5" customHeight="1" x14ac:dyDescent="0.2">
      <c r="A16" s="121" t="s">
        <v>27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</row>
    <row r="17" spans="1:27" ht="79.5" customHeight="1" x14ac:dyDescent="0.2">
      <c r="A17" s="123"/>
      <c r="B17" s="107" t="s">
        <v>71</v>
      </c>
      <c r="C17" s="76">
        <v>0.06</v>
      </c>
      <c r="D17" s="104">
        <v>0.92</v>
      </c>
      <c r="E17" s="38" t="s">
        <v>28</v>
      </c>
      <c r="F17" s="52">
        <v>10895</v>
      </c>
      <c r="G17" s="14">
        <v>1000</v>
      </c>
      <c r="H17" s="14">
        <v>0</v>
      </c>
      <c r="I17" s="14">
        <v>0</v>
      </c>
      <c r="J17" s="14">
        <v>500</v>
      </c>
      <c r="K17" s="14">
        <v>500</v>
      </c>
      <c r="L17" s="30" t="s">
        <v>54</v>
      </c>
      <c r="M17" s="18"/>
      <c r="N17" s="18"/>
      <c r="O17" s="38" t="s">
        <v>28</v>
      </c>
      <c r="P17" s="52">
        <v>10895</v>
      </c>
      <c r="Q17" s="14">
        <v>1000</v>
      </c>
      <c r="R17" s="61" t="s">
        <v>54</v>
      </c>
      <c r="S17" s="68">
        <v>1561760568.88659</v>
      </c>
      <c r="T17" s="20" t="s">
        <v>54</v>
      </c>
      <c r="U17" s="20" t="s">
        <v>54</v>
      </c>
      <c r="V17" s="20" t="s">
        <v>54</v>
      </c>
      <c r="W17" s="20" t="s">
        <v>54</v>
      </c>
      <c r="X17" s="27"/>
      <c r="Y17" s="22"/>
      <c r="Z17" s="67" t="s">
        <v>57</v>
      </c>
      <c r="AA17" s="66"/>
    </row>
    <row r="18" spans="1:27" ht="72" customHeight="1" x14ac:dyDescent="0.2">
      <c r="A18" s="124"/>
      <c r="B18" s="108"/>
      <c r="C18" s="77"/>
      <c r="D18" s="105"/>
      <c r="E18" s="38" t="s">
        <v>29</v>
      </c>
      <c r="F18" s="17">
        <v>10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31" t="s">
        <v>54</v>
      </c>
      <c r="M18" s="18"/>
      <c r="N18" s="18"/>
      <c r="O18" s="38" t="s">
        <v>29</v>
      </c>
      <c r="P18" s="17">
        <v>10</v>
      </c>
      <c r="Q18" s="14">
        <v>0</v>
      </c>
      <c r="R18" s="61" t="s">
        <v>54</v>
      </c>
      <c r="S18" s="68">
        <v>780880284.44329298</v>
      </c>
      <c r="T18" s="20" t="s">
        <v>54</v>
      </c>
      <c r="U18" s="20" t="s">
        <v>54</v>
      </c>
      <c r="V18" s="20" t="s">
        <v>54</v>
      </c>
      <c r="W18" s="20" t="s">
        <v>54</v>
      </c>
      <c r="X18" s="27"/>
      <c r="Y18" s="22"/>
      <c r="Z18" s="67" t="s">
        <v>57</v>
      </c>
      <c r="AA18" s="66"/>
    </row>
    <row r="19" spans="1:27" ht="62.25" customHeight="1" x14ac:dyDescent="0.2">
      <c r="A19" s="125"/>
      <c r="B19" s="109"/>
      <c r="C19" s="78"/>
      <c r="D19" s="106"/>
      <c r="E19" s="38" t="s">
        <v>30</v>
      </c>
      <c r="F19" s="15">
        <v>0.05</v>
      </c>
      <c r="G19" s="14">
        <v>1</v>
      </c>
      <c r="H19" s="14">
        <v>0</v>
      </c>
      <c r="I19" s="14">
        <v>0</v>
      </c>
      <c r="J19" s="14">
        <v>0</v>
      </c>
      <c r="K19" s="14">
        <v>1</v>
      </c>
      <c r="L19" s="30" t="s">
        <v>54</v>
      </c>
      <c r="M19" s="18"/>
      <c r="N19" s="18"/>
      <c r="O19" s="38" t="s">
        <v>30</v>
      </c>
      <c r="P19" s="15">
        <v>0.05</v>
      </c>
      <c r="Q19" s="14">
        <v>1</v>
      </c>
      <c r="R19" s="61" t="s">
        <v>54</v>
      </c>
      <c r="S19" s="68">
        <v>1015144369.77628</v>
      </c>
      <c r="T19" s="20" t="s">
        <v>54</v>
      </c>
      <c r="U19" s="20" t="s">
        <v>54</v>
      </c>
      <c r="V19" s="20" t="s">
        <v>54</v>
      </c>
      <c r="W19" s="20" t="s">
        <v>54</v>
      </c>
      <c r="X19" s="28"/>
      <c r="Y19" s="22"/>
      <c r="Z19" s="67" t="s">
        <v>57</v>
      </c>
      <c r="AA19" s="66"/>
    </row>
    <row r="20" spans="1:27" ht="39.75" customHeight="1" x14ac:dyDescent="0.2">
      <c r="A20" s="36"/>
      <c r="B20" s="29" t="s">
        <v>72</v>
      </c>
      <c r="C20" s="30">
        <v>0.44</v>
      </c>
      <c r="D20" s="17" t="s">
        <v>37</v>
      </c>
      <c r="E20" s="96" t="s">
        <v>31</v>
      </c>
      <c r="F20" s="98" t="s">
        <v>36</v>
      </c>
      <c r="G20" s="73">
        <v>13000</v>
      </c>
      <c r="H20" s="73">
        <v>0</v>
      </c>
      <c r="I20" s="73">
        <v>0</v>
      </c>
      <c r="J20" s="73">
        <v>6500</v>
      </c>
      <c r="K20" s="73">
        <v>6500</v>
      </c>
      <c r="L20" s="82" t="s">
        <v>54</v>
      </c>
      <c r="M20" s="84"/>
      <c r="N20" s="84"/>
      <c r="O20" s="96" t="s">
        <v>31</v>
      </c>
      <c r="P20" s="98" t="s">
        <v>36</v>
      </c>
      <c r="Q20" s="73">
        <v>13000</v>
      </c>
      <c r="R20" s="82" t="s">
        <v>54</v>
      </c>
      <c r="S20" s="86">
        <v>501126215.44730598</v>
      </c>
      <c r="T20" s="88" t="s">
        <v>54</v>
      </c>
      <c r="U20" s="88" t="s">
        <v>54</v>
      </c>
      <c r="V20" s="88" t="s">
        <v>54</v>
      </c>
      <c r="W20" s="88" t="s">
        <v>54</v>
      </c>
      <c r="X20" s="90"/>
      <c r="Y20" s="88"/>
      <c r="Z20" s="92" t="s">
        <v>57</v>
      </c>
      <c r="AA20" s="92"/>
    </row>
    <row r="21" spans="1:27" ht="61.5" customHeight="1" x14ac:dyDescent="0.2">
      <c r="A21" s="36"/>
      <c r="B21" s="29" t="s">
        <v>73</v>
      </c>
      <c r="C21" s="30">
        <v>0.03</v>
      </c>
      <c r="D21" s="44">
        <v>0.1</v>
      </c>
      <c r="E21" s="97"/>
      <c r="F21" s="99"/>
      <c r="G21" s="75"/>
      <c r="H21" s="75"/>
      <c r="I21" s="75"/>
      <c r="J21" s="75"/>
      <c r="K21" s="75"/>
      <c r="L21" s="83"/>
      <c r="M21" s="85"/>
      <c r="N21" s="85"/>
      <c r="O21" s="97"/>
      <c r="P21" s="99"/>
      <c r="Q21" s="75"/>
      <c r="R21" s="83"/>
      <c r="S21" s="87"/>
      <c r="T21" s="89"/>
      <c r="U21" s="89"/>
      <c r="V21" s="89"/>
      <c r="W21" s="89"/>
      <c r="X21" s="91"/>
      <c r="Y21" s="89"/>
      <c r="Z21" s="93"/>
      <c r="AA21" s="93"/>
    </row>
    <row r="22" spans="1:27" ht="51.75" customHeight="1" x14ac:dyDescent="0.2">
      <c r="A22" s="123"/>
      <c r="B22" s="107" t="s">
        <v>74</v>
      </c>
      <c r="C22" s="30">
        <v>0.02</v>
      </c>
      <c r="D22" s="110">
        <v>6977</v>
      </c>
      <c r="E22" s="39" t="s">
        <v>32</v>
      </c>
      <c r="F22" s="53">
        <v>8</v>
      </c>
      <c r="G22" s="14">
        <v>2</v>
      </c>
      <c r="H22" s="14">
        <v>0</v>
      </c>
      <c r="I22" s="14">
        <v>0</v>
      </c>
      <c r="J22" s="14">
        <v>1</v>
      </c>
      <c r="K22" s="14">
        <v>1</v>
      </c>
      <c r="L22" s="30" t="s">
        <v>54</v>
      </c>
      <c r="M22" s="18"/>
      <c r="N22" s="18"/>
      <c r="O22" s="39" t="s">
        <v>32</v>
      </c>
      <c r="P22" s="16">
        <v>0.08</v>
      </c>
      <c r="Q22" s="14">
        <v>2</v>
      </c>
      <c r="R22" s="61" t="s">
        <v>54</v>
      </c>
      <c r="S22" s="68">
        <v>780880284.44329298</v>
      </c>
      <c r="T22" s="20" t="s">
        <v>54</v>
      </c>
      <c r="U22" s="20" t="s">
        <v>54</v>
      </c>
      <c r="V22" s="20" t="s">
        <v>54</v>
      </c>
      <c r="W22" s="20" t="s">
        <v>54</v>
      </c>
      <c r="X22" s="27"/>
      <c r="Y22" s="22"/>
      <c r="Z22" s="67" t="s">
        <v>57</v>
      </c>
      <c r="AA22" s="66"/>
    </row>
    <row r="23" spans="1:27" s="26" customFormat="1" ht="48.75" customHeight="1" x14ac:dyDescent="0.2">
      <c r="A23" s="124"/>
      <c r="B23" s="108"/>
      <c r="C23" s="30">
        <v>0.02</v>
      </c>
      <c r="D23" s="111"/>
      <c r="E23" s="40" t="s">
        <v>33</v>
      </c>
      <c r="F23" s="53">
        <v>3</v>
      </c>
      <c r="G23" s="23">
        <v>3</v>
      </c>
      <c r="H23" s="23">
        <v>0</v>
      </c>
      <c r="I23" s="23">
        <v>0</v>
      </c>
      <c r="J23" s="23">
        <v>1</v>
      </c>
      <c r="K23" s="23">
        <v>2</v>
      </c>
      <c r="L23" s="30" t="s">
        <v>54</v>
      </c>
      <c r="M23" s="18"/>
      <c r="N23" s="18"/>
      <c r="O23" s="40" t="s">
        <v>33</v>
      </c>
      <c r="P23" s="16">
        <v>0.03</v>
      </c>
      <c r="Q23" s="23">
        <v>3</v>
      </c>
      <c r="R23" s="61" t="s">
        <v>54</v>
      </c>
      <c r="S23" s="68">
        <v>1171320426.6649401</v>
      </c>
      <c r="T23" s="25" t="s">
        <v>54</v>
      </c>
      <c r="U23" s="25" t="s">
        <v>54</v>
      </c>
      <c r="V23" s="25" t="s">
        <v>54</v>
      </c>
      <c r="W23" s="25" t="s">
        <v>54</v>
      </c>
      <c r="X23" s="27"/>
      <c r="Y23" s="22"/>
      <c r="Z23" s="67" t="s">
        <v>57</v>
      </c>
      <c r="AA23" s="66"/>
    </row>
    <row r="24" spans="1:27" s="26" customFormat="1" ht="39" customHeight="1" x14ac:dyDescent="0.2">
      <c r="A24" s="125"/>
      <c r="B24" s="109"/>
      <c r="C24" s="30">
        <v>0.04</v>
      </c>
      <c r="D24" s="112"/>
      <c r="E24" s="40" t="s">
        <v>34</v>
      </c>
      <c r="F24" s="24">
        <v>512</v>
      </c>
      <c r="G24" s="23">
        <v>707</v>
      </c>
      <c r="H24" s="23">
        <v>0</v>
      </c>
      <c r="I24" s="23">
        <f>707/3</f>
        <v>235.66666666666666</v>
      </c>
      <c r="J24" s="23">
        <f>I24</f>
        <v>235.66666666666666</v>
      </c>
      <c r="K24" s="23">
        <f>J24</f>
        <v>235.66666666666666</v>
      </c>
      <c r="L24" s="30" t="s">
        <v>54</v>
      </c>
      <c r="M24" s="18"/>
      <c r="N24" s="18"/>
      <c r="O24" s="40" t="s">
        <v>34</v>
      </c>
      <c r="P24" s="24">
        <v>512</v>
      </c>
      <c r="Q24" s="23">
        <v>707</v>
      </c>
      <c r="R24" s="61" t="s">
        <v>54</v>
      </c>
      <c r="S24" s="68">
        <v>937056341.33195198</v>
      </c>
      <c r="T24" s="25" t="s">
        <v>54</v>
      </c>
      <c r="U24" s="25" t="s">
        <v>54</v>
      </c>
      <c r="V24" s="25" t="s">
        <v>54</v>
      </c>
      <c r="W24" s="25" t="s">
        <v>54</v>
      </c>
      <c r="X24" s="27"/>
      <c r="Y24" s="22"/>
      <c r="Z24" s="67" t="s">
        <v>57</v>
      </c>
      <c r="AA24" s="66"/>
    </row>
    <row r="25" spans="1:27" ht="111.75" customHeight="1" x14ac:dyDescent="0.2">
      <c r="A25" s="35"/>
      <c r="B25" s="29" t="s">
        <v>70</v>
      </c>
      <c r="C25" s="30">
        <v>0.03</v>
      </c>
      <c r="D25" s="19">
        <v>5</v>
      </c>
      <c r="E25" s="41" t="s">
        <v>35</v>
      </c>
      <c r="F25" s="13">
        <v>0</v>
      </c>
      <c r="G25" s="14">
        <v>161510</v>
      </c>
      <c r="H25" s="14">
        <v>0</v>
      </c>
      <c r="I25" s="14">
        <f>G25/3</f>
        <v>53836.666666666664</v>
      </c>
      <c r="J25" s="14">
        <f>I25</f>
        <v>53836.666666666664</v>
      </c>
      <c r="K25" s="14">
        <f>I25</f>
        <v>53836.666666666664</v>
      </c>
      <c r="L25" s="31" t="s">
        <v>54</v>
      </c>
      <c r="M25" s="18"/>
      <c r="N25" s="18"/>
      <c r="O25" s="41" t="s">
        <v>35</v>
      </c>
      <c r="P25" s="13">
        <v>0</v>
      </c>
      <c r="Q25" s="14">
        <v>161510</v>
      </c>
      <c r="R25" s="61" t="s">
        <v>54</v>
      </c>
      <c r="S25" s="68">
        <v>858968312.88762295</v>
      </c>
      <c r="T25" s="20" t="s">
        <v>54</v>
      </c>
      <c r="U25" s="20" t="s">
        <v>54</v>
      </c>
      <c r="V25" s="20" t="s">
        <v>54</v>
      </c>
      <c r="W25" s="20" t="s">
        <v>54</v>
      </c>
      <c r="X25" s="27"/>
      <c r="Y25" s="22"/>
      <c r="Z25" s="67" t="s">
        <v>57</v>
      </c>
      <c r="AA25" s="66"/>
    </row>
    <row r="26" spans="1:27" ht="11.25" customHeight="1" x14ac:dyDescent="0.2">
      <c r="A26" s="130" t="s">
        <v>54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2"/>
    </row>
    <row r="27" spans="1:27" ht="84.75" customHeight="1" x14ac:dyDescent="0.2">
      <c r="A27" s="127"/>
      <c r="B27" s="73" t="s">
        <v>69</v>
      </c>
      <c r="C27" s="76">
        <v>0.53</v>
      </c>
      <c r="D27" s="79">
        <v>0.56999999999999995</v>
      </c>
      <c r="E27" s="41" t="s">
        <v>39</v>
      </c>
      <c r="F27" s="13">
        <v>15</v>
      </c>
      <c r="G27" s="14">
        <v>2</v>
      </c>
      <c r="H27" s="14">
        <v>0</v>
      </c>
      <c r="I27" s="14">
        <v>0</v>
      </c>
      <c r="J27" s="14">
        <v>1</v>
      </c>
      <c r="K27" s="14">
        <v>1</v>
      </c>
      <c r="L27" s="32" t="s">
        <v>54</v>
      </c>
      <c r="M27" s="18"/>
      <c r="N27" s="18"/>
      <c r="O27" s="41" t="s">
        <v>39</v>
      </c>
      <c r="P27" s="13">
        <v>15</v>
      </c>
      <c r="Q27" s="14">
        <v>2</v>
      </c>
      <c r="R27" s="61" t="s">
        <v>54</v>
      </c>
      <c r="S27" s="68">
        <v>2717098468.2262702</v>
      </c>
      <c r="T27" s="20" t="s">
        <v>54</v>
      </c>
      <c r="U27" s="20" t="s">
        <v>54</v>
      </c>
      <c r="V27" s="20" t="s">
        <v>54</v>
      </c>
      <c r="W27" s="20" t="s">
        <v>54</v>
      </c>
      <c r="X27" s="27"/>
      <c r="Y27" s="55"/>
      <c r="Z27" s="67" t="s">
        <v>57</v>
      </c>
      <c r="AA27" s="66"/>
    </row>
    <row r="28" spans="1:27" ht="78" customHeight="1" x14ac:dyDescent="0.2">
      <c r="A28" s="127"/>
      <c r="B28" s="74"/>
      <c r="C28" s="77"/>
      <c r="D28" s="100"/>
      <c r="E28" s="41" t="s">
        <v>40</v>
      </c>
      <c r="F28" s="13">
        <v>181218</v>
      </c>
      <c r="G28" s="23">
        <v>4500</v>
      </c>
      <c r="H28" s="23">
        <v>0</v>
      </c>
      <c r="I28" s="23">
        <v>1500</v>
      </c>
      <c r="J28" s="23">
        <v>1500</v>
      </c>
      <c r="K28" s="23">
        <v>1500</v>
      </c>
      <c r="L28" s="32" t="s">
        <v>54</v>
      </c>
      <c r="M28" s="18"/>
      <c r="N28" s="18"/>
      <c r="O28" s="41" t="s">
        <v>40</v>
      </c>
      <c r="P28" s="13">
        <v>181218</v>
      </c>
      <c r="Q28" s="23">
        <v>4500</v>
      </c>
      <c r="R28" s="61" t="s">
        <v>54</v>
      </c>
      <c r="S28" s="68">
        <v>1132124361.7609401</v>
      </c>
      <c r="T28" s="20" t="s">
        <v>54</v>
      </c>
      <c r="U28" s="20" t="s">
        <v>54</v>
      </c>
      <c r="V28" s="20" t="s">
        <v>54</v>
      </c>
      <c r="W28" s="20" t="s">
        <v>54</v>
      </c>
      <c r="X28" s="27"/>
      <c r="Y28" s="55"/>
      <c r="Z28" s="67" t="s">
        <v>57</v>
      </c>
      <c r="AA28" s="66"/>
    </row>
    <row r="29" spans="1:27" ht="77.25" customHeight="1" x14ac:dyDescent="0.2">
      <c r="A29" s="126"/>
      <c r="B29" s="75"/>
      <c r="C29" s="78"/>
      <c r="D29" s="101"/>
      <c r="E29" s="41" t="s">
        <v>41</v>
      </c>
      <c r="F29" s="13">
        <v>926</v>
      </c>
      <c r="G29" s="23">
        <v>560</v>
      </c>
      <c r="H29" s="23">
        <v>0</v>
      </c>
      <c r="I29" s="23">
        <v>186.66669999999999</v>
      </c>
      <c r="J29" s="23">
        <f>I29</f>
        <v>186.66669999999999</v>
      </c>
      <c r="K29" s="23">
        <f>G29-I29-J29</f>
        <v>186.66660000000002</v>
      </c>
      <c r="L29" s="32" t="s">
        <v>54</v>
      </c>
      <c r="M29" s="18"/>
      <c r="N29" s="18"/>
      <c r="O29" s="41" t="s">
        <v>41</v>
      </c>
      <c r="P29" s="13">
        <v>926</v>
      </c>
      <c r="Q29" s="23">
        <v>560</v>
      </c>
      <c r="R29" s="61" t="s">
        <v>54</v>
      </c>
      <c r="S29" s="68">
        <v>679274617.05656695</v>
      </c>
      <c r="T29" s="20" t="s">
        <v>54</v>
      </c>
      <c r="U29" s="20" t="s">
        <v>54</v>
      </c>
      <c r="V29" s="20" t="s">
        <v>54</v>
      </c>
      <c r="W29" s="20" t="s">
        <v>54</v>
      </c>
      <c r="X29" s="27"/>
      <c r="Y29" s="55"/>
      <c r="Z29" s="67" t="s">
        <v>57</v>
      </c>
      <c r="AA29" s="66"/>
    </row>
    <row r="30" spans="1:27" ht="9" customHeight="1" x14ac:dyDescent="0.2">
      <c r="A30" s="133" t="s">
        <v>54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</row>
    <row r="31" spans="1:27" s="26" customFormat="1" ht="48.75" customHeight="1" x14ac:dyDescent="0.2">
      <c r="A31" s="128"/>
      <c r="B31" s="73" t="s">
        <v>68</v>
      </c>
      <c r="C31" s="95">
        <v>0.82</v>
      </c>
      <c r="D31" s="94">
        <v>85</v>
      </c>
      <c r="E31" s="70" t="s">
        <v>42</v>
      </c>
      <c r="F31" s="24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69">
        <v>1</v>
      </c>
      <c r="M31" s="18"/>
      <c r="N31" s="18"/>
      <c r="O31" s="56" t="s">
        <v>42</v>
      </c>
      <c r="P31" s="24">
        <v>1</v>
      </c>
      <c r="Q31" s="23">
        <v>0</v>
      </c>
      <c r="R31" s="69">
        <v>1</v>
      </c>
      <c r="S31" s="68">
        <v>323241708</v>
      </c>
      <c r="T31" s="25" t="s">
        <v>54</v>
      </c>
      <c r="U31" s="25" t="s">
        <v>54</v>
      </c>
      <c r="V31" s="25"/>
      <c r="W31" s="25"/>
      <c r="X31" s="65"/>
      <c r="Y31" s="55"/>
      <c r="Z31" s="71" t="s">
        <v>57</v>
      </c>
      <c r="AA31" s="72"/>
    </row>
    <row r="32" spans="1:27" ht="69" customHeight="1" x14ac:dyDescent="0.2">
      <c r="A32" s="127"/>
      <c r="B32" s="74"/>
      <c r="C32" s="95"/>
      <c r="D32" s="94"/>
      <c r="E32" s="57" t="s">
        <v>43</v>
      </c>
      <c r="F32" s="1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32" t="s">
        <v>54</v>
      </c>
      <c r="M32" s="18"/>
      <c r="N32" s="18"/>
      <c r="O32" s="33" t="s">
        <v>43</v>
      </c>
      <c r="P32" s="13">
        <v>1</v>
      </c>
      <c r="Q32" s="23">
        <v>0</v>
      </c>
      <c r="R32" s="61" t="s">
        <v>54</v>
      </c>
      <c r="S32" s="25">
        <v>0</v>
      </c>
      <c r="T32" s="20" t="s">
        <v>54</v>
      </c>
      <c r="U32" s="20" t="s">
        <v>54</v>
      </c>
      <c r="V32" s="20" t="s">
        <v>54</v>
      </c>
      <c r="W32" s="20" t="s">
        <v>54</v>
      </c>
      <c r="X32" s="27"/>
      <c r="Y32" s="55"/>
      <c r="Z32" s="67" t="s">
        <v>57</v>
      </c>
      <c r="AA32" s="66"/>
    </row>
    <row r="33" spans="1:27" ht="76.5" customHeight="1" x14ac:dyDescent="0.2">
      <c r="A33" s="127"/>
      <c r="B33" s="74"/>
      <c r="C33" s="95"/>
      <c r="D33" s="94"/>
      <c r="E33" s="57" t="s">
        <v>44</v>
      </c>
      <c r="F33" s="13">
        <v>9</v>
      </c>
      <c r="G33" s="23">
        <v>1</v>
      </c>
      <c r="H33" s="23">
        <v>0</v>
      </c>
      <c r="I33" s="23">
        <v>0</v>
      </c>
      <c r="J33" s="23">
        <v>0</v>
      </c>
      <c r="K33" s="23">
        <v>1</v>
      </c>
      <c r="L33" s="32" t="s">
        <v>54</v>
      </c>
      <c r="M33" s="18"/>
      <c r="N33" s="18"/>
      <c r="O33" s="33" t="s">
        <v>44</v>
      </c>
      <c r="P33" s="13">
        <v>9</v>
      </c>
      <c r="Q33" s="23">
        <v>1</v>
      </c>
      <c r="R33" s="61" t="s">
        <v>54</v>
      </c>
      <c r="S33" s="25">
        <v>0</v>
      </c>
      <c r="T33" s="20" t="s">
        <v>54</v>
      </c>
      <c r="U33" s="20" t="s">
        <v>54</v>
      </c>
      <c r="V33" s="20" t="s">
        <v>54</v>
      </c>
      <c r="W33" s="20" t="s">
        <v>54</v>
      </c>
      <c r="X33" s="27"/>
      <c r="Y33" s="22"/>
      <c r="Z33" s="67" t="s">
        <v>57</v>
      </c>
      <c r="AA33" s="66"/>
    </row>
    <row r="34" spans="1:27" ht="42.75" customHeight="1" x14ac:dyDescent="0.2">
      <c r="A34" s="126"/>
      <c r="B34" s="75"/>
      <c r="C34" s="95"/>
      <c r="D34" s="94"/>
      <c r="E34" s="58" t="s">
        <v>45</v>
      </c>
      <c r="F34" s="13">
        <v>7</v>
      </c>
      <c r="G34" s="23">
        <v>1</v>
      </c>
      <c r="H34" s="23">
        <v>0</v>
      </c>
      <c r="I34" s="23">
        <v>0</v>
      </c>
      <c r="J34" s="23">
        <v>0</v>
      </c>
      <c r="K34" s="23">
        <v>1</v>
      </c>
      <c r="L34" s="30" t="s">
        <v>54</v>
      </c>
      <c r="M34" s="18"/>
      <c r="N34" s="18"/>
      <c r="O34" s="59" t="s">
        <v>45</v>
      </c>
      <c r="P34" s="13">
        <v>7</v>
      </c>
      <c r="Q34" s="23">
        <v>1</v>
      </c>
      <c r="R34" s="64" t="s">
        <v>54</v>
      </c>
      <c r="S34" s="68">
        <v>1412829814.1760001</v>
      </c>
      <c r="T34" s="20" t="s">
        <v>54</v>
      </c>
      <c r="U34" s="20" t="s">
        <v>54</v>
      </c>
      <c r="V34" s="20" t="s">
        <v>54</v>
      </c>
      <c r="W34" s="20" t="s">
        <v>54</v>
      </c>
      <c r="X34" s="27"/>
      <c r="Y34" s="22"/>
      <c r="Z34" s="67" t="s">
        <v>57</v>
      </c>
      <c r="AA34" s="66"/>
    </row>
    <row r="35" spans="1:27" ht="11.25" customHeight="1" x14ac:dyDescent="0.2">
      <c r="A35" s="133" t="s">
        <v>54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/>
    </row>
    <row r="36" spans="1:27" ht="73.5" customHeight="1" x14ac:dyDescent="0.2">
      <c r="A36" s="128"/>
      <c r="B36" s="73" t="s">
        <v>67</v>
      </c>
      <c r="C36" s="76">
        <v>1</v>
      </c>
      <c r="D36" s="79">
        <v>1</v>
      </c>
      <c r="E36" s="33" t="s">
        <v>46</v>
      </c>
      <c r="F36" s="13">
        <v>1</v>
      </c>
      <c r="G36" s="23">
        <v>3</v>
      </c>
      <c r="H36" s="23">
        <v>0</v>
      </c>
      <c r="I36" s="23">
        <v>0</v>
      </c>
      <c r="J36" s="23">
        <v>1</v>
      </c>
      <c r="K36" s="23">
        <v>2</v>
      </c>
      <c r="L36" s="30">
        <v>0.5</v>
      </c>
      <c r="M36" s="18"/>
      <c r="N36" s="18"/>
      <c r="O36" s="33" t="s">
        <v>46</v>
      </c>
      <c r="P36" s="24">
        <v>1</v>
      </c>
      <c r="Q36" s="23">
        <v>3</v>
      </c>
      <c r="R36" s="61">
        <v>1</v>
      </c>
      <c r="S36" s="65">
        <v>0</v>
      </c>
      <c r="T36" s="21" t="s">
        <v>54</v>
      </c>
      <c r="U36" s="20" t="s">
        <v>54</v>
      </c>
      <c r="V36" s="20" t="s">
        <v>54</v>
      </c>
      <c r="W36" s="20" t="s">
        <v>54</v>
      </c>
      <c r="X36" s="27"/>
      <c r="Y36" s="22"/>
      <c r="Z36" s="67" t="s">
        <v>57</v>
      </c>
      <c r="AA36" s="66"/>
    </row>
    <row r="37" spans="1:27" ht="86.25" customHeight="1" x14ac:dyDescent="0.2">
      <c r="A37" s="127"/>
      <c r="B37" s="74"/>
      <c r="C37" s="77"/>
      <c r="D37" s="80"/>
      <c r="E37" s="33" t="s">
        <v>47</v>
      </c>
      <c r="F37" s="13">
        <v>5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30" t="s">
        <v>54</v>
      </c>
      <c r="M37" s="18"/>
      <c r="N37" s="18"/>
      <c r="O37" s="33" t="s">
        <v>47</v>
      </c>
      <c r="P37" s="24">
        <v>5</v>
      </c>
      <c r="Q37" s="23">
        <v>0</v>
      </c>
      <c r="R37" s="61" t="s">
        <v>54</v>
      </c>
      <c r="S37" s="68">
        <v>700000000</v>
      </c>
      <c r="T37" s="21" t="s">
        <v>54</v>
      </c>
      <c r="U37" s="20" t="s">
        <v>54</v>
      </c>
      <c r="V37" s="20" t="s">
        <v>54</v>
      </c>
      <c r="W37" s="20" t="s">
        <v>54</v>
      </c>
      <c r="X37" s="27"/>
      <c r="Y37" s="22"/>
      <c r="Z37" s="67" t="s">
        <v>57</v>
      </c>
      <c r="AA37" s="66"/>
    </row>
    <row r="38" spans="1:27" ht="84.75" customHeight="1" x14ac:dyDescent="0.2">
      <c r="A38" s="127"/>
      <c r="B38" s="74"/>
      <c r="C38" s="77"/>
      <c r="D38" s="80"/>
      <c r="E38" s="33" t="s">
        <v>48</v>
      </c>
      <c r="F38" s="13">
        <v>30</v>
      </c>
      <c r="G38" s="23">
        <v>30</v>
      </c>
      <c r="H38" s="23">
        <v>0</v>
      </c>
      <c r="I38" s="23">
        <v>10</v>
      </c>
      <c r="J38" s="23">
        <v>10</v>
      </c>
      <c r="K38" s="23">
        <v>10</v>
      </c>
      <c r="L38" s="30">
        <f>20/30</f>
        <v>0.66666666666666663</v>
      </c>
      <c r="M38" s="18"/>
      <c r="N38" s="18"/>
      <c r="O38" s="33" t="s">
        <v>48</v>
      </c>
      <c r="P38" s="24">
        <v>30</v>
      </c>
      <c r="Q38" s="23">
        <v>30</v>
      </c>
      <c r="R38" s="61">
        <v>0.7</v>
      </c>
      <c r="S38" s="65">
        <v>0</v>
      </c>
      <c r="T38" s="21" t="s">
        <v>54</v>
      </c>
      <c r="U38" s="20" t="s">
        <v>54</v>
      </c>
      <c r="V38" s="20" t="s">
        <v>54</v>
      </c>
      <c r="W38" s="20" t="s">
        <v>54</v>
      </c>
      <c r="X38" s="27"/>
      <c r="Y38" s="22"/>
      <c r="Z38" s="67" t="s">
        <v>57</v>
      </c>
      <c r="AA38" s="66"/>
    </row>
    <row r="39" spans="1:27" ht="75.75" customHeight="1" x14ac:dyDescent="0.2">
      <c r="A39" s="127"/>
      <c r="B39" s="74"/>
      <c r="C39" s="77"/>
      <c r="D39" s="80"/>
      <c r="E39" s="33" t="s">
        <v>49</v>
      </c>
      <c r="F39" s="13">
        <v>1</v>
      </c>
      <c r="G39" s="23">
        <v>3</v>
      </c>
      <c r="H39" s="23">
        <v>0</v>
      </c>
      <c r="I39" s="23">
        <v>0</v>
      </c>
      <c r="J39" s="23">
        <v>1</v>
      </c>
      <c r="K39" s="23">
        <v>2</v>
      </c>
      <c r="L39" s="30">
        <v>0.5</v>
      </c>
      <c r="M39" s="18"/>
      <c r="N39" s="18"/>
      <c r="O39" s="33" t="s">
        <v>49</v>
      </c>
      <c r="P39" s="24">
        <v>1</v>
      </c>
      <c r="Q39" s="23">
        <v>3</v>
      </c>
      <c r="R39" s="61">
        <v>1</v>
      </c>
      <c r="S39" s="65">
        <v>0</v>
      </c>
      <c r="T39" s="21" t="s">
        <v>54</v>
      </c>
      <c r="U39" s="20" t="s">
        <v>54</v>
      </c>
      <c r="V39" s="20" t="s">
        <v>54</v>
      </c>
      <c r="W39" s="20" t="s">
        <v>54</v>
      </c>
      <c r="X39" s="27"/>
      <c r="Y39" s="22"/>
      <c r="Z39" s="67" t="s">
        <v>57</v>
      </c>
      <c r="AA39" s="66"/>
    </row>
    <row r="40" spans="1:27" ht="117.75" customHeight="1" x14ac:dyDescent="0.2">
      <c r="A40" s="127"/>
      <c r="B40" s="74"/>
      <c r="C40" s="77"/>
      <c r="D40" s="80"/>
      <c r="E40" s="33" t="s">
        <v>50</v>
      </c>
      <c r="F40" s="13">
        <v>1</v>
      </c>
      <c r="G40" s="23">
        <v>3</v>
      </c>
      <c r="H40" s="23">
        <v>0</v>
      </c>
      <c r="I40" s="23">
        <v>0</v>
      </c>
      <c r="J40" s="23">
        <v>1</v>
      </c>
      <c r="K40" s="23">
        <v>2</v>
      </c>
      <c r="L40" s="30">
        <v>0.5</v>
      </c>
      <c r="M40" s="18"/>
      <c r="N40" s="18"/>
      <c r="O40" s="33" t="s">
        <v>50</v>
      </c>
      <c r="P40" s="24">
        <v>1</v>
      </c>
      <c r="Q40" s="23">
        <v>3</v>
      </c>
      <c r="R40" s="61">
        <v>0</v>
      </c>
      <c r="S40" s="65">
        <v>0</v>
      </c>
      <c r="T40" s="21" t="s">
        <v>54</v>
      </c>
      <c r="U40" s="20" t="s">
        <v>54</v>
      </c>
      <c r="V40" s="20" t="s">
        <v>54</v>
      </c>
      <c r="W40" s="20" t="s">
        <v>54</v>
      </c>
      <c r="X40" s="27"/>
      <c r="Y40" s="22"/>
      <c r="Z40" s="67" t="s">
        <v>57</v>
      </c>
      <c r="AA40" s="66"/>
    </row>
    <row r="41" spans="1:27" ht="69" customHeight="1" x14ac:dyDescent="0.2">
      <c r="A41" s="127"/>
      <c r="B41" s="74"/>
      <c r="C41" s="77"/>
      <c r="D41" s="80"/>
      <c r="E41" s="33" t="s">
        <v>51</v>
      </c>
      <c r="F41" s="13">
        <v>1</v>
      </c>
      <c r="G41" s="62">
        <v>0.25</v>
      </c>
      <c r="H41" s="62">
        <f>0.25/4</f>
        <v>6.25E-2</v>
      </c>
      <c r="I41" s="62">
        <v>6.25E-2</v>
      </c>
      <c r="J41" s="62">
        <v>6.25E-2</v>
      </c>
      <c r="K41" s="62">
        <f>J41</f>
        <v>6.25E-2</v>
      </c>
      <c r="L41" s="30">
        <v>0.75</v>
      </c>
      <c r="M41" s="60" t="s">
        <v>59</v>
      </c>
      <c r="N41" s="18" t="s">
        <v>55</v>
      </c>
      <c r="O41" s="33" t="s">
        <v>51</v>
      </c>
      <c r="P41" s="24">
        <v>1</v>
      </c>
      <c r="Q41" s="62">
        <v>0.25</v>
      </c>
      <c r="R41" s="61">
        <v>0.75</v>
      </c>
      <c r="S41" s="68">
        <v>3037567046.9232898</v>
      </c>
      <c r="T41" s="21" t="s">
        <v>54</v>
      </c>
      <c r="U41" s="20" t="s">
        <v>54</v>
      </c>
      <c r="V41" s="20" t="s">
        <v>54</v>
      </c>
      <c r="W41" s="20" t="s">
        <v>54</v>
      </c>
      <c r="X41" s="68">
        <f>2949094220.31387*0.75</f>
        <v>2211820665.2354026</v>
      </c>
      <c r="Y41" s="22"/>
      <c r="Z41" s="67" t="s">
        <v>57</v>
      </c>
      <c r="AA41" s="66"/>
    </row>
    <row r="42" spans="1:27" s="6" customFormat="1" ht="57" customHeight="1" x14ac:dyDescent="0.2">
      <c r="A42" s="126"/>
      <c r="B42" s="75"/>
      <c r="C42" s="78"/>
      <c r="D42" s="81"/>
      <c r="E42" s="33" t="s">
        <v>52</v>
      </c>
      <c r="F42" s="13">
        <v>1</v>
      </c>
      <c r="G42" s="62">
        <v>0.25</v>
      </c>
      <c r="H42" s="62">
        <f>H41</f>
        <v>6.25E-2</v>
      </c>
      <c r="I42" s="62">
        <v>6.25E-2</v>
      </c>
      <c r="J42" s="62">
        <v>6.25E-2</v>
      </c>
      <c r="K42" s="62">
        <f>J42</f>
        <v>6.25E-2</v>
      </c>
      <c r="L42" s="34">
        <v>0.75</v>
      </c>
      <c r="M42" s="60" t="s">
        <v>58</v>
      </c>
      <c r="N42" s="18" t="s">
        <v>56</v>
      </c>
      <c r="O42" s="33" t="s">
        <v>52</v>
      </c>
      <c r="P42" s="24">
        <v>1</v>
      </c>
      <c r="Q42" s="62">
        <v>0.25</v>
      </c>
      <c r="R42" s="61">
        <v>0.75</v>
      </c>
      <c r="S42" s="68">
        <v>254649000</v>
      </c>
      <c r="T42" s="21" t="s">
        <v>54</v>
      </c>
      <c r="U42" s="20" t="s">
        <v>54</v>
      </c>
      <c r="V42" s="20" t="s">
        <v>54</v>
      </c>
      <c r="W42" s="20" t="s">
        <v>54</v>
      </c>
      <c r="X42" s="68">
        <f>254649000*0.75</f>
        <v>190986750</v>
      </c>
      <c r="Y42" s="22"/>
      <c r="Z42" s="67" t="s">
        <v>57</v>
      </c>
      <c r="AA42" s="66"/>
    </row>
    <row r="43" spans="1:27" ht="18" customHeight="1" x14ac:dyDescent="0.2">
      <c r="A43" s="136"/>
      <c r="B43" s="137"/>
      <c r="C43" s="138"/>
      <c r="D43" s="139"/>
      <c r="E43" s="140"/>
      <c r="F43" s="141"/>
      <c r="G43" s="142"/>
      <c r="H43" s="141"/>
      <c r="I43" s="141"/>
      <c r="J43" s="141"/>
      <c r="K43" s="141"/>
      <c r="L43" s="141"/>
      <c r="M43" s="142"/>
      <c r="N43" s="142"/>
      <c r="O43" s="142" t="s">
        <v>79</v>
      </c>
      <c r="P43" s="141"/>
      <c r="Q43" s="141"/>
      <c r="R43" s="139"/>
      <c r="S43" s="144">
        <f>SUM(S17:S42)</f>
        <v>17863921820.024345</v>
      </c>
      <c r="T43" s="141"/>
      <c r="U43" s="141"/>
      <c r="V43" s="141"/>
      <c r="W43" s="141"/>
      <c r="X43" s="141"/>
      <c r="Y43" s="141"/>
      <c r="Z43" s="137"/>
      <c r="AA43" s="143"/>
    </row>
    <row r="44" spans="1:27" ht="30" customHeight="1" x14ac:dyDescent="0.2"/>
  </sheetData>
  <mergeCells count="68">
    <mergeCell ref="A11:AA11"/>
    <mergeCell ref="A17:A19"/>
    <mergeCell ref="A22:A24"/>
    <mergeCell ref="A27:A29"/>
    <mergeCell ref="A31:A34"/>
    <mergeCell ref="A36:A42"/>
    <mergeCell ref="G20:G21"/>
    <mergeCell ref="H20:H21"/>
    <mergeCell ref="I20:I21"/>
    <mergeCell ref="J20:J21"/>
    <mergeCell ref="K20:K21"/>
    <mergeCell ref="D17:D19"/>
    <mergeCell ref="F20:F21"/>
    <mergeCell ref="E20:E21"/>
    <mergeCell ref="B17:B19"/>
    <mergeCell ref="B22:B24"/>
    <mergeCell ref="D22:D24"/>
    <mergeCell ref="C17:C19"/>
    <mergeCell ref="T1:AA3"/>
    <mergeCell ref="T4:AA5"/>
    <mergeCell ref="T6:AA7"/>
    <mergeCell ref="A1:G7"/>
    <mergeCell ref="H1:S3"/>
    <mergeCell ref="H4:S5"/>
    <mergeCell ref="H6:S7"/>
    <mergeCell ref="AA13:AA14"/>
    <mergeCell ref="O13:Q13"/>
    <mergeCell ref="L13:L14"/>
    <mergeCell ref="R13:R14"/>
    <mergeCell ref="D13:D14"/>
    <mergeCell ref="E13:E14"/>
    <mergeCell ref="S13:W13"/>
    <mergeCell ref="Y13:Y14"/>
    <mergeCell ref="X13:X14"/>
    <mergeCell ref="A13:A14"/>
    <mergeCell ref="B13:B14"/>
    <mergeCell ref="C13:C14"/>
    <mergeCell ref="H13:K13"/>
    <mergeCell ref="F13:F14"/>
    <mergeCell ref="D31:D34"/>
    <mergeCell ref="C31:C34"/>
    <mergeCell ref="B31:B34"/>
    <mergeCell ref="Z13:Z14"/>
    <mergeCell ref="O20:O21"/>
    <mergeCell ref="P20:P21"/>
    <mergeCell ref="Q20:Q21"/>
    <mergeCell ref="B27:B29"/>
    <mergeCell ref="C27:C29"/>
    <mergeCell ref="D27:D29"/>
    <mergeCell ref="AA20:AA21"/>
    <mergeCell ref="A15:AA15"/>
    <mergeCell ref="A16:AA16"/>
    <mergeCell ref="G13:G14"/>
    <mergeCell ref="B36:B42"/>
    <mergeCell ref="C36:C42"/>
    <mergeCell ref="D36:D42"/>
    <mergeCell ref="L20:L21"/>
    <mergeCell ref="M20:M21"/>
    <mergeCell ref="N20:N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</mergeCells>
  <phoneticPr fontId="2" type="noConversion"/>
  <pageMargins left="0.86614173228346458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COMPETITIV.AGUA P Y SANEAMIENTO</vt:lpstr>
      <vt:lpstr>'COMPETITIV.AGUA P Y SANEAMIENTO'!Títulos_a_imprimir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Gobernacion</cp:lastModifiedBy>
  <cp:lastPrinted>2017-02-02T17:09:33Z</cp:lastPrinted>
  <dcterms:created xsi:type="dcterms:W3CDTF">2008-01-23T14:34:57Z</dcterms:created>
  <dcterms:modified xsi:type="dcterms:W3CDTF">2017-02-02T17:11:00Z</dcterms:modified>
</cp:coreProperties>
</file>