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LLORENTE\Documents\CARPETA 2020 GOBERNACIÓN\PLAN DE ACCIÓN 2021\"/>
    </mc:Choice>
  </mc:AlternateContent>
  <bookViews>
    <workbookView xWindow="0" yWindow="0" windowWidth="24000" windowHeight="9135"/>
  </bookViews>
  <sheets>
    <sheet name="Ejemplo" sheetId="3" r:id="rId1"/>
  </sheets>
  <definedNames>
    <definedName name="_xlnm._FilterDatabase" localSheetId="0" hidden="1">Ejemplo!$B$1:$AB$94</definedName>
    <definedName name="_xlnm.Print_Titles" localSheetId="0">Ejemplo!$1:$15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3" l="1"/>
  <c r="F18" i="3" l="1"/>
  <c r="S24" i="3" l="1"/>
  <c r="O24" i="3"/>
  <c r="R24" i="3" s="1"/>
  <c r="O33" i="3" l="1"/>
  <c r="O34" i="3"/>
  <c r="R89" i="3"/>
  <c r="O89" i="3"/>
  <c r="O26" i="3"/>
  <c r="O25" i="3"/>
  <c r="O22" i="3"/>
  <c r="O19" i="3"/>
  <c r="O36" i="3"/>
  <c r="R38" i="3"/>
  <c r="R94" i="3" l="1"/>
  <c r="R87" i="3"/>
  <c r="R88" i="3"/>
  <c r="R91" i="3"/>
  <c r="R86" i="3"/>
  <c r="R83" i="3"/>
  <c r="R82" i="3"/>
  <c r="R73" i="3"/>
  <c r="R74" i="3"/>
  <c r="R75" i="3"/>
  <c r="R76" i="3"/>
  <c r="R77" i="3"/>
  <c r="R78" i="3"/>
  <c r="R79" i="3"/>
  <c r="R70" i="3"/>
  <c r="R67" i="3"/>
  <c r="R65" i="3"/>
  <c r="R59" i="3"/>
  <c r="R60" i="3"/>
  <c r="R61" i="3"/>
  <c r="R58" i="3"/>
  <c r="R50" i="3"/>
  <c r="R51" i="3"/>
  <c r="R52" i="3"/>
  <c r="R48" i="3"/>
  <c r="R33" i="3"/>
  <c r="R36" i="3"/>
  <c r="R19" i="3"/>
  <c r="R22" i="3"/>
  <c r="R23" i="3"/>
  <c r="R25" i="3"/>
  <c r="R26" i="3"/>
  <c r="R27" i="3"/>
  <c r="R28" i="3"/>
  <c r="R29" i="3"/>
  <c r="R20" i="3"/>
  <c r="R30" i="3"/>
  <c r="R31" i="3"/>
  <c r="R34" i="3"/>
  <c r="R37" i="3"/>
  <c r="R39" i="3"/>
  <c r="R40" i="3"/>
  <c r="R41" i="3"/>
  <c r="R42" i="3"/>
  <c r="R45" i="3"/>
  <c r="R21" i="3"/>
  <c r="R32" i="3"/>
  <c r="R18" i="3"/>
  <c r="N87" i="3"/>
  <c r="N88" i="3"/>
  <c r="N89" i="3"/>
  <c r="N91" i="3"/>
  <c r="N86" i="3"/>
</calcChain>
</file>

<file path=xl/comments1.xml><?xml version="1.0" encoding="utf-8"?>
<comments xmlns="http://schemas.openxmlformats.org/spreadsheetml/2006/main">
  <authors>
    <author>MARIA LLORENTE</author>
  </authors>
  <commentList>
    <comment ref="B14" authorId="0" shapeId="0">
      <text>
        <r>
          <rPr>
            <b/>
            <sz val="9"/>
            <color rgb="FF000000"/>
            <rFont val="Tahoma"/>
            <family val="2"/>
          </rPr>
          <t>MARIA LLORENTE: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Proyecto Inscrito en Banco de Proyectos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</rPr>
          <t>MARIA LLORENTE: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ACORDE CON EL NOMBRE DEL SUBPROGRAMA 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rgb="FF000000"/>
            <rFont val="Tahoma"/>
            <family val="2"/>
          </rPr>
          <t>MARIA LLORENTE: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OBJETIVO DESCRITO EN EL PLAN DE DESARROLLO PARA EL SUBPROGRAMA. REVISAR POAI ADJUNTO A ESTE FORMATO</t>
        </r>
      </text>
    </comment>
    <comment ref="E14" authorId="0" shapeId="0">
      <text>
        <r>
          <rPr>
            <b/>
            <sz val="9"/>
            <color rgb="FF000000"/>
            <rFont val="Tahoma"/>
            <family val="2"/>
          </rPr>
          <t>MARIA LLORENTE: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Ponderador que se encuentra en  Alfasig para el Subprograma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Si el Subprograma tiene varias Metas e Indicadores se escriben Todos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</commentList>
</comments>
</file>

<file path=xl/sharedStrings.xml><?xml version="1.0" encoding="utf-8"?>
<sst xmlns="http://schemas.openxmlformats.org/spreadsheetml/2006/main" count="279" uniqueCount="217">
  <si>
    <t xml:space="preserve">PLAN </t>
  </si>
  <si>
    <t xml:space="preserve">PAGINA: 1 de 1 </t>
  </si>
  <si>
    <t>META  DE PRODUCTO POR ACTIVIDAD</t>
  </si>
  <si>
    <t>RECURSOS $</t>
  </si>
  <si>
    <t>RESPONSABLE</t>
  </si>
  <si>
    <t>OBSERVACIONES</t>
  </si>
  <si>
    <t>1o TRIM.</t>
  </si>
  <si>
    <t>2o TRIM.</t>
  </si>
  <si>
    <t>3o TRIM.</t>
  </si>
  <si>
    <t>4o TRIM.</t>
  </si>
  <si>
    <t>ACTIVIDADES</t>
  </si>
  <si>
    <t>PROPIOS</t>
  </si>
  <si>
    <t xml:space="preserve">CREDITO </t>
  </si>
  <si>
    <t>NACION</t>
  </si>
  <si>
    <t>MCP</t>
  </si>
  <si>
    <t>OTROS CONTRAPARTIDA</t>
  </si>
  <si>
    <t xml:space="preserve">SUBPROGRAMA: </t>
  </si>
  <si>
    <t xml:space="preserve">PROCESO DE PLANIFICACIÓN DEPARTAMENTAL </t>
  </si>
  <si>
    <t>CODIGO: PD-P6-F1</t>
  </si>
  <si>
    <t>VERSION: 03</t>
  </si>
  <si>
    <t>SECRETARIA  RESPONSABLE</t>
  </si>
  <si>
    <t>PLAN DE ACCIÓN : 2021</t>
  </si>
  <si>
    <t xml:space="preserve">PROGRAMA: 
</t>
  </si>
  <si>
    <t>COMPONENTE</t>
  </si>
  <si>
    <t xml:space="preserve">SECTOR FUT: </t>
  </si>
  <si>
    <t>EJE ESTRATEGICO ESTRUCTURAL</t>
  </si>
  <si>
    <t>PILAR  ESTRATEGICO TRANSVERSAL</t>
  </si>
  <si>
    <t>SECRETARIO Y/O GERENTE, DIRECTOR RESPONSABLE</t>
  </si>
  <si>
    <t>CODIGO BANCO DE PROYECTOS</t>
  </si>
  <si>
    <t>NOMBRE DEL PROYECTO</t>
  </si>
  <si>
    <t>META DE PRODUCTO POR PERIODO 2021</t>
  </si>
  <si>
    <t>LINEA BASE DE LA ACTIVIDAD</t>
  </si>
  <si>
    <t>SGP</t>
  </si>
  <si>
    <t>SGR</t>
  </si>
  <si>
    <t>APORTE DEL PROYECTO AL  PLAN PARA LA VIGENCIA %</t>
  </si>
  <si>
    <t>OBJETIVO DEL PROYECTO</t>
  </si>
  <si>
    <t>NOMBRE DEL INDICADOR DE LA ACTIVIDAD</t>
  </si>
  <si>
    <t>META DE LA ACTIVIDAD</t>
  </si>
  <si>
    <t xml:space="preserve"> NOMBRE DEL INDICADOR DE PRODUCTO DEL PLAN DE DESARROLLO</t>
  </si>
  <si>
    <t>META 2021 DEL INDICADOR DE PRODUCTO DEL PLAN DE DESARROLLO</t>
  </si>
  <si>
    <t>LINEA BASE 2019 DEL INDICADOR DE PRODUCTO</t>
  </si>
  <si>
    <t>VALOR ESPERADO DEL INDIACDOR  DE PRODUCTO 2021</t>
  </si>
  <si>
    <t>VALOR ESPERADO DE LA ACTIVIDAD 2021</t>
  </si>
  <si>
    <t>ESCUDO GOBERNACIÓN</t>
  </si>
  <si>
    <t xml:space="preserve"> NIVEL DE IMPORTANCIA DEL PROYECTO
%      ponderacion</t>
  </si>
  <si>
    <t>SECRETARÍA DE INFRAESTRUCTURA DEPARTAMENTAL</t>
  </si>
  <si>
    <t>CILIA TOBIAS</t>
  </si>
  <si>
    <t>Construcción, mantenimiento, rehabilitación, diseño de vías</t>
  </si>
  <si>
    <t>Número de proyectos de vías regionales gestionados y ejecutados.</t>
  </si>
  <si>
    <t>ND</t>
  </si>
  <si>
    <t>Kilómetros de vías departamentales (Secundarias) intervenidas</t>
  </si>
  <si>
    <t>Kilómetros de vías terciarias (municipales) intervenidas apoyadas.</t>
  </si>
  <si>
    <t>440.10</t>
  </si>
  <si>
    <t>Kilómetros de  vías urbanas intervenidas apoyadas</t>
  </si>
  <si>
    <t>23.8</t>
  </si>
  <si>
    <t>Número de Proyectos de Pre inversión de Infraestructura Vial ejecutados</t>
  </si>
  <si>
    <t>Construcción y/o, mantenimiento y/o rehabilitación de puentes y/u obras de arte</t>
  </si>
  <si>
    <t>Número de puentes y/u obras de arte construidos y/o mantenidos y/o rehabilitados..</t>
  </si>
  <si>
    <t>Fortalecimiento institucional, para una infraestructura con eficiencia financiera y eficacia operativa</t>
  </si>
  <si>
    <t>Porcentaje de apoyo, técnico, administrativo y financiero en las obras de infraestructura ejecutadas por la Gobernación de Córdoba</t>
  </si>
  <si>
    <t>Infraestructura vial  para el desarrollo y la competitividad</t>
  </si>
  <si>
    <t>Equipamiento con equidad social</t>
  </si>
  <si>
    <t>Gestión, construcción o dotación y mantenimiento y/o restauración de proyectos estratégicos</t>
  </si>
  <si>
    <t>Número de proyectos de equipamientos estratégicos construidos o dotados, en mantenimiento y/o restaurados por la Gobernación, APP, o Privados</t>
  </si>
  <si>
    <t>Edificaciones públicas</t>
  </si>
  <si>
    <t>Número de proyectos de edificaciones públicas gestionados, construidos o dotados o cofinanciados</t>
  </si>
  <si>
    <t>Espacio público</t>
  </si>
  <si>
    <t>Número de proyectos de espacios Públicos, (parques, plazas, boulevares,  etc.) construidos y cofinanciados</t>
  </si>
  <si>
    <t>Producción de energética sostenible en Córdoba</t>
  </si>
  <si>
    <t>Desarrollo sostenible del sector minero energético</t>
  </si>
  <si>
    <t>Número de convenios  interinstitucionales implementados para la producción de energía eléctrica no convencional</t>
  </si>
  <si>
    <t>Número de acciones de promoción para la utilización de fuentes no convencionales de energía</t>
  </si>
  <si>
    <t>Servicios públicos con equidad social (energía rural y gas)</t>
  </si>
  <si>
    <t>Servicio de energía con equidad</t>
  </si>
  <si>
    <t>Número de nuevas familias rurales beneficiadas con  servicio de energía eléctrica</t>
  </si>
  <si>
    <t>Número de proyectos sobre energía alternativa ejecutados en el Departamento</t>
  </si>
  <si>
    <t>Número de proyectos de ampliación de cobertura de gas apoyados</t>
  </si>
  <si>
    <t>Gas domiciliario con equidad</t>
  </si>
  <si>
    <t>2.67 %</t>
  </si>
  <si>
    <t>17.42 %</t>
  </si>
  <si>
    <t>0.05 %</t>
  </si>
  <si>
    <t>2.3 %</t>
  </si>
  <si>
    <t>1.17 %</t>
  </si>
  <si>
    <t>1.19 %</t>
  </si>
  <si>
    <t>2.66 %</t>
  </si>
  <si>
    <t>0.2 %</t>
  </si>
  <si>
    <t>0.01 %</t>
  </si>
  <si>
    <t>9.56 %</t>
  </si>
  <si>
    <t>0.02 %</t>
  </si>
  <si>
    <t>0.37 %</t>
  </si>
  <si>
    <t>0.18 %</t>
  </si>
  <si>
    <t>21.33 %</t>
  </si>
  <si>
    <t>40.63 %</t>
  </si>
  <si>
    <t>1541-CONSTRUCCIÓN DE PLACA EN LA VÍA QUE COMUNICA A LA ZONA URBANA CON LOS CORREGIMIENTOS DE BELÉN Y TIERRA SANTA CON EL MUNICIPIO DE BUENAVISTA CÓRDOBA.</t>
  </si>
  <si>
    <t>1618-Consultoria técnica para el mejoramiento, mediante la construcción de Pavimento de la carretera Puerto Escondido - Cristo Rey, en el departamento de Córdoba</t>
  </si>
  <si>
    <t xml:space="preserve">CONSTRUCCIÓN PLACA HUELLA EN LA VÍA QUE CONDUCE AL CORREGIMIENTO TIERRA SANTA Y VEREDA SANTA CLARA MUNICIPIO DE BUENAVISTA </t>
  </si>
  <si>
    <t>APORTES ADICIONALES AL PROYECTO MEJORAMIENTO DE VÍA
SECTOR LOS AMARILLOS ENTRE LOS MUNICIPIOS DE CIÉNAGA DE ORO Y
SAHAGÚN DEL DEPARTAMENTO DE CÓRDOBA</t>
  </si>
  <si>
    <t xml:space="preserve">“MEJORAMIENTO DE LA VÍA QUE COMUNICA LA TRANSVERSAL DEL CARIBE – SECTOR MOÑITOS – SAN BERNARDO DEL VIENTO CON EL CORREGIMIENTO LA RADA, MUNICIPIO DE MOÑITOS, DEPARTAMENTO DE CÓRDOBA”, </t>
  </si>
  <si>
    <t>MEJORAMIENTO DE LA VÍA QUE CONDUCE A LA VEREDA EL CERRO - SITIO VIEJO, EN EL MUNICIPIO DE CHIMÁ, CÓRDOBA.</t>
  </si>
  <si>
    <t>FASE II MEJORAMIENTO DE VÍA SECTOR LOS AMARILLOS ENTRE LOS MUNICIPIOS DE CIÉNAGA DE ORO Y SAHAGÚN DEL DEPARTAMENTO DE CÓRDOBA.</t>
  </si>
  <si>
    <t xml:space="preserve">MEJORAMIENTO DE LA VÍA LAS LLANADAS - SABANETA ENTRE LAS ABSCISAS K10+325 Y K18+843, EN EL DEPARTAMENTO DE CÓRDOBA. </t>
  </si>
  <si>
    <t>MEJORAMIENTO EN PLACA HUELLA DE LOS PUNTOS CRÍTICOS DE LA VÍA TERCIARIA QUE COMUNICA LOS CORREGIMIENTOS: CRISTO REY, SAN LUIS, LA PANCHA, EL PANTANO, SABALITO CENTRAL Y PAVIMENTO EN CONCRETO RIGIDO DE LA CALLE PRINCIPAL DEL CENTRO POBLADO SAN LUIS, DEL MUNICIPIO DE PUERTO ESCONDIDO, CÓRDOBA.</t>
  </si>
  <si>
    <t>CONSTRUCCIÓN PUENTE VEHICULAR EN LOZA DE CONCRETO REFORZADO SOBRE VIGAS METÁLICAS DE 4 M ALINEAMIENTO RECTO Y RASANTE HORIZONTAL SOBRE CAÑO BUGRE - BELLAVISTA EN EL MUNCIPIO DE CIENGA DE ORO.</t>
  </si>
  <si>
    <t>CONSTRUCCIÓN DEL PUENTE SOBRE EL RIO SAN JORGE EN EL CORREGIMIENTO DE PICA PICA, MUNICIPIO DE MONTELIBANO, DEPARTAMENTO CÓRDOBA.</t>
  </si>
  <si>
    <t xml:space="preserve">1034-CONSTRUCCIÓN DEL PUENTE SOBRE EL ARROYO HONDO,EN LA VÍA PLANETA RICA - CENTRO ALEGRE - PICA PICA, EN EL MUNICIPIO DE PLANETA RICA CÓRDOBA.  </t>
  </si>
  <si>
    <t>1723-ESTUDIOS, DISEÑO Y CONSTRUCCIÓN DE UN PUENTE COLGANTE METÁLICO SOBRE EL RIO VERDE A LA ALTURA DEL CORREGIMIENTO DE SAIZA, MUNICIPIO DE TIERRALTA, DEPARTAMENTO DE CÓRDOBA</t>
  </si>
  <si>
    <t xml:space="preserve">1538-CONSTRUCCIÓN DE PARQUE BIOSALUDABLE Y PAVIMENTACIÓN EN CONCRETO RÍGIDO DE VIAS DE ACCESO BARRIO 22 ENERO, SECTOR LA POPITA, MUNICIPIO DE SAN ANTERO - DEPARTAMENTO DE CÓRDOBA. </t>
  </si>
  <si>
    <t>391-CONSTRUCCIÓN Y MEJORAMIENTO INTEGRAL RECREO DEPORTIVO DEL PARQUE CANCÚN EN EL MUNICIPIO DE MONTELÍBANO, DEPARTAMENTO DE CÓRDOBA</t>
  </si>
  <si>
    <t>385-CONSTRUCCIÓN Y DOTACIÓN DE PARQUE RECREO DEPORTIVO Y CONSTRUCCIÓN DE CANCHA DE FUTBOL EN TERRENO NATURAL EN EL BARRIO PARAÍSO ZONA URBANA DEL MUNICIPIO DE MONTELÍBANO, DEPARTAMENTO DE CÓRDOBA</t>
  </si>
  <si>
    <t>CONSTRUCCION DE PARQUE EN EL CORREGIMIENTO DE EL BANCO, MUNICIPIO DE SAN ANDRES DE SOTAVENTO, DEPARTAMENTO DE CÓRDOBA</t>
  </si>
  <si>
    <t xml:space="preserve">CONSTRUCCIÓN DE CANCHA SINTETICA EN GRADERIA, CAMERINOS Y DEMAS OBRAS URBANISTICAS EN EL CORREGIMIENTO DE BELEN, ZONA RURAL DEL MUNICIPIO DE BUENAVISTA, DEPARTAMENTO DE CÓRDOBA  </t>
  </si>
  <si>
    <t xml:space="preserve">CONSTRUCCIÓN DE CANCHA EN GRAMA SINTETICA EN EL BARRIO POLIDEPORTIVO, ZONA URBANA DEL MUNICIPIO DE BUENAVISTA, DEPARTAMENTO DE CÓRDOBA </t>
  </si>
  <si>
    <t>CONSTRUCCION DE ESCENARIO DEPORTIVO EN LA PLAZA PRINCIPAL DEL CORREGIMIENTO DE ARACHE, MUNICIPIO DE CHIMÁ - DEPARTAMENTO DE CÓRDOBA</t>
  </si>
  <si>
    <t>1545-MANTENIMIENTO Y ADECUACIÓN DE LOS PISOS 6, 7 Y 8 DEL EDIFICIO MORINDÓ, DONDE FUNCIONARÁN LAS SECRETARIAS DE EDUCACIÓN DEPARTAMENTAL Y DESARROLLO DE LA SALUD DEPARTAMENTAL, MUNICIPIO DE MONTERÍA, DEPARTAMENTO DE CÓRDOBA.</t>
  </si>
  <si>
    <t>1721-MANTENIMIENTO Y MEJORAS LOCATIVAS EN DIFERENTES PUNTOS DEL COLISEO DE FERIAS MIGUEL VILLAMIL MUÑOZ, DEL MUNICIPIO DE MONTERÍA – CÓRDOBA</t>
  </si>
  <si>
    <t xml:space="preserve">CONSTRUCCIÓN DE ESCENARIO DEPORTIVO MODALIDAD DE BEISBOL MENORES MUNICIPIO DE CHINÚ - CÓRDOBA </t>
  </si>
  <si>
    <t xml:space="preserve">CONSTRUCCION DE OBRAS DE  MITIGACIÓN, ESTABILIZACIÓN DE LOS TALUDES, OBRAS DE DRENAJE Y PAVIMENTO RIGIDO, EN EL CORREGIMIENTO EL GUINEO Y LA VEREDA LA ALICIA SECTOR: (QUEBRADA DEL PACHACÁ) EN LA ZONA RURAL DEL MUNICIPIO DE CANALETE - CÓRDOBA </t>
  </si>
  <si>
    <t>CONSTRUCCIÓN DE LA CASA DE LA CULTURA DEL MUNICIPIO DE VALENCIA, DEPARTAMENTO DE CÓRDOBA</t>
  </si>
  <si>
    <t>CONSTRUCCIÓN DE COMPLEJO DEPORTIVO EN EL MUNICIPIO DE VALENCIA, DEPARTAMENTO DE CÓRDOBA</t>
  </si>
  <si>
    <t xml:space="preserve">
CONSTRUCCIÓN DE PLAZOLETA EN LA GLORITA MOCARÍ MONTERÍA – CÓRDOBA
</t>
  </si>
  <si>
    <t xml:space="preserve">CONSTRUCCIÓN DE REDES DE MEDIA Y BAJA TENSIÓN PARA LA CONSTRUCCIÓN DEL SERVICIO DE ENERGIA EN ZONA RURAL DEL MUNICIPIO DE VALENCIA </t>
  </si>
  <si>
    <t xml:space="preserve">CONSTRUCCIÓN DE REDES ELECTRICAS DE MEDIA Y BAJA TENSIÓN PARA LAS PARCELAS DE BESITO BOLAO PERTENECIENTE AL CORREGIMIENTO EL SABANAL MUNICIPIO DE MONTERÍA EN EL DEPARTAMENTO DE CÓRDOBA </t>
  </si>
  <si>
    <t xml:space="preserve">CONSTRUCCIÓN DE REDES ELECTRICAS EN MEDIA Y BAJA TENSION Y MONTAJE DE SUBESTACION ELECTRICA DE 25 KVA EN LA VEREDA LONDRES ZONA DE RESTITUCION DE TIERRA RURAL DEL MUNICIPIO DE MONTERIA, CÓRDOBA. </t>
  </si>
  <si>
    <t>1543-ESTUDIOS, DISEÑOS Y CONSTRUCCIÓN DEL DISTRITO DE POLICIA EN EL MUNICIPIO DE MONTELIBANO, DEPARTAMENTO DE CORDOBA.</t>
  </si>
  <si>
    <t>IMPLEMENTACIÓN DE SISTEMAS CON ENERGIA AUTÓNOMA PARA ENERGIZACIÓN DE ESCUELAS RURALES NO INTERCONECTADAS, MEDIANTE GENERACIÓN SOLAR FOTOVOLTAICA EN LOS MUNICIPIOS PDET DEL DEPARTAMENTO DE CÓRDOBA.</t>
  </si>
  <si>
    <t>1619-Consultoria técnica para el mejoramiento, mediante la construcción de Pavimento calle 7 y carrera 6 del Barrio San Nicolás y Puente Los Abetos, y carretera Miraflores - Coroza - Tanque Elevado, municipio de San Carlos, en el departamento de Córdoba</t>
  </si>
  <si>
    <t>CONSTRUCCIÓN DE PAVIMENTO RIGIDO, PROLONGACIÓN DE LA CALLE 13 A LA ALTURA DEL BARRIO 10 DE JULIO, ZONA URBANA DEL MUNICIPIO DE BUENAVISTA – DEPARTAMENTO DE CÓRDOBA</t>
  </si>
  <si>
    <t xml:space="preserve">"CONSTRUCCIÓN DE PAVIMENTO EN LA CARRERA 2 ENTRE CALLE 28A Y CALLE 22A, Y EN LA CARRERA 3 ENTRE CALLE 28A Y CALLE 26 EN EL CASCO URBANO DEL MUNICIPIO DE MOÑITOS - CÓRDOBA"
</t>
  </si>
  <si>
    <t>MEJORAMIENTO Y REHABILITACION DE VIAS URBANAS EN CONCRETO RIGIDO EN EL BARRIO BIJAGUAL, ZONA URBANA DEL MUNICIPIO DE VALENCIA</t>
  </si>
  <si>
    <t>CONSTRUCCIÓN PAVIMIENTO EN CONCRETO RIGIDO EN DIFERENTES SECTORES DE LA ZONA URBANA DEL MUNICIPIO DE CHINÚ, DEPARTAMENTO DE CÓRDOBA.</t>
  </si>
  <si>
    <t>CONSTRUCCIÓN DE PAVIMENTO EN CONCRETO RIGIDO EN LA DIAGONAL 12 ENTRE 8B Y 9 Y EN LA CARRERA 8B ENTRE CALLE 16A Y DIAGONAL 12 DE LOS BARRIOS BALBOA Y LACHARME EN EL MUNICIPIO DE MONTERÍA DEPARTAMENTO DE CÓRDOBA.</t>
  </si>
  <si>
    <t>1032-CONSTRUCCIÓN DE OBRAS DE DRENAJE SOBRE LA QUEBRADA RAYA, EN LA VÍA ENTRE EL MUNICIPIO DE LA APARTADA Y EL MUNICIPIO DE AYAPEL, DEPARTAMENTO DE CORDOBA.</t>
  </si>
  <si>
    <t>MEJORAMIENTO EN PAVIMENTO ASFÁLTICO DE LA VÍA SAN PEDRO - VALENCIA</t>
  </si>
  <si>
    <t xml:space="preserve">MEJORAMIENTO DE LA VÍA MATEO GOMEZ - GARZONES, EN EL DEPARTAMENTO DE CÓRDOBA. </t>
  </si>
  <si>
    <t>“REHABILITACIÓN DE LA ESTRUCTURA DE PAVIMENTO DE LA VIA LA CEIBA (CRUCE VÍA MONTERÍA - PUERTO REY) - CANALETE EN EL DEPARTAMENTO DE CÓRDOBA”</t>
  </si>
  <si>
    <t>MEJORAMIENTO DE VÍA ENTRE LOS MUNICIPIOS DE PUERTO ESCONDIDO Y MONTERÍA DEL DEPARTAMENTO DE CÓRDOBA</t>
  </si>
  <si>
    <t>MEJORAMIENTO DE VÍA ENTRE LOS MUNICIPIOS DE LORICA Y MOÑITOS DEL DEPARTAMENTO DE
CÓRDOBA.</t>
  </si>
  <si>
    <t>Mejoramiento de las vías del tercer orden en Aguas Negras y El Sabanal en la región del medio Sinú del Departamento de Córdoba</t>
  </si>
  <si>
    <t>CONSTRUCCIÓN DE REDES DE MEDIA Y BAJA TENSIÓN Y MONTAJE DE SUBESTACIONES EN ZONA RURAL DE LOS MUNICIPIOS DE MOÑITOS, TIERRALTA Y VALENCIA, DEPARTAMENTO DE CÓRDOBA.</t>
  </si>
  <si>
    <t>CONSULTORÍA PARA LA ELABORACIÓN DEL PLAN VIAL DEPARTAMENTAL, DEPARTAMENTO DE CÓRDOBA.</t>
  </si>
  <si>
    <t>1620-Consultoria de diseños para la via que comunica los municipios de San Carlos y Cienaga de Oro en el departamento de Cordoba</t>
  </si>
  <si>
    <t xml:space="preserve">1540-ESTUDIOS Y DISEÑOS PARA EL MEJORAMIENTO, MEDIANTE LA CONSTRUCCIÓN DE PAVIMENTOS FLEXIBLE DE LA CARRETERA MONTERÍA - GUATEQUE- HOYO OSCURO, EN EL DEPARTAMENTO DE CORDOBA </t>
  </si>
  <si>
    <t>OPORTUNIDAD Y EMPRENDIMIENTO</t>
  </si>
  <si>
    <t>Desarrollo económico para el bienestar y la competitividad</t>
  </si>
  <si>
    <t>CONSTRUCCIÓN DE CANCHA DE SOFTBOL Y CANCHA DE FUTBOL EN EL BARRIO SAN BERNARDO ENTRE CARRERA 25 Y CALLE 23 ESQUINA, ZONA URBANA DEL MUNICIPIO DE MONTELÍBANO</t>
  </si>
  <si>
    <t>ADECUACIÓN Y REMODELACIÓN DE LOS PARQUES EN EL BARRIO LA PESQUERA, LA PAZ, SAN CARLOS Y PABLO VI DEL MUNICIPIO DE MONTELÍBANO CÓRDOBA</t>
  </si>
  <si>
    <t>REPARACIÓN DE PAVIMENTOS EN CONCRETO HIDRÁULICA ETAPA III EN LA ZONA URBANA DEL MUNICIPIO DE MONTELÍBANO, DEPARTAMENTO DE CÓRDOBA</t>
  </si>
  <si>
    <t>“CONSTRUCCIÓN DEL CANAL EN LOS BARRIOS SAN JORGE Y EN MUCHA JAGUA, ZONA URBANA DEL MUNICIPIO DE MONTELIBANO DEPARTAMENTO DE CÓRDOBA”.</t>
  </si>
  <si>
    <t>“ADMINISTRACIÓN, OPERACIÓN Y MANTENIMIENTO DE LA MAQUINARIA Y VOLQUETAS DE PROPIEDAD DE LA GOBERNACIÓN DE CÓRDOBA, PARA EL MANTENIMIENTO O REHABILITACIÓN DE LA RED VIAL DEPARTAMENTAL Y ATENCIÓN DE PREVENCIÓN Y MITIGACIÓN DE RIESGOS”</t>
  </si>
  <si>
    <t>MANTENIMIENTO PREVENTIVO, CORRECTIVO Y/O MEJORAS LOCATIVAS EN EL PALACIO DE NAÍN SEDE DE LA GOBERNACIÓN DE CÓRDOBA UBICADO EN LA CALLE 27 No. 3-28 Y ADECUACIÓN MURO DE CERRAMIENTO LOTE CALLE 25 ENTRE CARRERAS 8 Y 9 DEL MUNICIPIO DE MONTERÍA</t>
  </si>
  <si>
    <t>202023000D000128</t>
  </si>
  <si>
    <t>APORTES ADICIONALES AL PROYECTO CONSTRUCCIÓN DE REDES DE MEDIA Y BAJA TENSIÓN Y MONTAJE DE SUBESTACIONES EN ZONA RURAL DE LOS MUNICIPIOS DE MOÑITOS, TIERRALTA Y VALENCIA, DEPARTAMENTO DE CÓRDOBA.</t>
  </si>
  <si>
    <t xml:space="preserve">a. CONDUCIR EL PROCESO DE ELABORACIÓN DEL PVPP 
b. REALIZAR EL INVENTARIO VIAL GEOREFERENCIADO DEL DEPARTAMENTO.
c. ELABORAR .LOS ESTUDIOS DE PREINVERSIÓN A NIVEL PERFIL DE LOS CAMINOS VECINALES Y DE HERRADURA QUE SE LE ASIGNE 
</t>
  </si>
  <si>
    <t>NUMERO DE ESTUDIOS DE PREINVERSION REALIZADOS</t>
  </si>
  <si>
    <t xml:space="preserve">APROBACIÓN Y SUSCRIPCIÓN ACTA DE CONSTITUCIÓN
ELABORACIÓN Y APROBACIÓN MEMORIAS DE CÁLCULO
ELABORACIÓN Y APROBACIÓN PLANOS ESTRUCTURALES
 VIA LA CEIBA (CRUCE VÍA MONTERÍA - PUERTO REY) - CANALETE REHABILITADA
ENTREGA Y LIQUIDACIÓN
</t>
  </si>
  <si>
    <t xml:space="preserve">APROBACIÓN Y SUSCRIPCIÓN ACTA DE CONSTITUCIÓN
ELABORACIÓN Y APROBACIÓN MEMORIAS DE CÁLCULO
ELABORACIÓN Y APROBACIÓN PLANOS ESTRUCTURALES
 VIA VÍA LAS LLANADAS - SABANETA ENTRE LAS ABSCISAS K10+325 Y K18+843 MEJORADA
ENTREGA Y LIQUIDACIÓN
</t>
  </si>
  <si>
    <t xml:space="preserve">APROBACIÓN Y SUSCRIPCIÓN ACTA DE CONSTITUCIÓN
ELABORACIÓN Y APROBACIÓN MEMORIAS DE CÁLCULO
ELABORACIÓN Y APROBACIÓN PLANOS ESTRUCTURALES
 VIA  VÍA SAN PEDRO - VALENCIA MEJORADA
ENTREGA Y LIQUIDACIÓN
</t>
  </si>
  <si>
    <t xml:space="preserve">APROBACIÓN Y SUSCRIPCIÓN ACTA DE CONSTITUCIÓN
ELABORACIÓN Y APROBACIÓN MEMORIAS DE CÁLCULO
ELABORACIÓN Y APROBACIÓN PLANOS ESTRUCTURALES
 VIA  VÍA ENTRE LOS MUNICIPIOS DE PUERTO ESCONDIDO Y MONTERÍA  MEJORADA
ENTREGA Y LIQUIDACIÓN
</t>
  </si>
  <si>
    <t xml:space="preserve">APROBACIÓN Y SUSCRIPCIÓN ACTA DE CONSTITUCIÓN
ELABORACIÓN Y APROBACIÓN MEMORIAS DE CÁLCULO
ELABORACIÓN Y APROBACIÓN PLANOS ESTRUCTURALES
PLACA HUELLA  EN LA VÍA QUE COMUNICA A LA ZONA URBANA CON LOS CORREGIMIENTOS DE BELÉN Y TIERRA SANTA CON EL MUNICIPIO DE BUENAVISTA CONSTRUIDA
ENTREGA Y LIQUIDACIÓN
</t>
  </si>
  <si>
    <t>APROBACIÓN Y SUSCRIPCIÓN ACTA DE CONSTITUCIÓN
ELABORACIÓN Y APROBACIÓN MEMORIAS DE CÁLCULO
RED VIAL DEPARTAMENTAL  MEJORADA REHABILITADA
ENTREGA Y REHABILITADAS</t>
  </si>
  <si>
    <t xml:space="preserve">APROBACIÓN Y SUSCRIPCIÓN ACTA DE CONSTITUCIÓN
ELABORACIÓN Y APROBACIÓN MEMORIAS DE CÁLCULO
ELABORACIÓN Y APROBACIÓN PLANOS ESTRUCTURALES
PLACA HUELLA   EN LA VÍA QUE CONDUCE AL CORREGIMIENTO TIERRA SANTA Y VEREDA SANTA CLARA MUNICIPIO DE BUENAVISTA  CONSTRUIDA
ENTREGA Y LIQUIDACIÓN
</t>
  </si>
  <si>
    <t xml:space="preserve">APROBACIÓN Y SUSCRIPCIÓN ACTA DE CONSTITUCIÓN
ELABORACIÓN Y APROBACIÓN MEMORIAS DE CÁLCULO
ELABORACIÓN Y APROBACIÓN PLANOS ESTRUCTURALES
VÍA SECTOR LOS AMARILLOS ENTRE LOS MUNICIPIOS DE CIÉNAGA DE ORO Y SAHAGÚN MEJORADAS
ENTREGA Y LIQUIDACIÓN
</t>
  </si>
  <si>
    <t xml:space="preserve">APROBACIÓN Y SUSCRIPCIÓN ACTA DE CONSTITUCIÓN
ELABORACIÓN Y APROBACIÓN MEMORIAS DE CÁLCULO
ELABORACIÓN Y APROBACIÓN PLANOS ESTRUCTURALES
VÍA SVÍA QUE COMUNICA LA TRANSVERSAL DEL CARIBE – SECTOR MOÑITOS – SAN BERNARDO DEL VIENTO CON EL CORREGIMIENTO LA RADA, MUNICIPIO DE MOÑITOS MEJORADAS
ENTREGA Y LIQUIDACIÓN
</t>
  </si>
  <si>
    <t xml:space="preserve">APROBACIÓN Y SUSCRIPCIÓN ACTA DE CONSTITUCIÓN
ELABORACIÓN Y APROBACIÓN MEMORIAS DE CÁLCULO
ELABORACIÓN Y APROBACIÓN PLANOS ESTRUCTURALES
 VÍA QUE CONDUCE A LA VEREDA EL CERRO - SITIO VIEJO, EN EL MUNICIPIO DE CHIMÁ MEJORADAS
ENTREGA Y LIQUIDACIÓN
</t>
  </si>
  <si>
    <t xml:space="preserve">APROBACIÓN Y SUSCRIPCIÓN ACTA DE CONSTITUCIÓN
ELABORACIÓN Y APROBACIÓN MEMORIAS DE CÁLCULO
ELABORACIÓN Y APROBACIÓN PLANOS ESTRUCTURALES
 VÍA TERCIARIA QUE COMUNICA LOS CORREGIMIENTOS: CRISTO REY, SAN LUIS, LA PANCHA, EL PANTANO, SABALITO CENTRAL Y PAVIMENTO EN CONCRETO RIGIDO DE LA CALLE PRINCIPAL DEL CENTRO POBLADO SAN LUIS MEJORADAS
ENTREGA Y LIQUIDACIÓN
</t>
  </si>
  <si>
    <t xml:space="preserve">APROBACIÓN Y SUSCRIPCIÓN ACTA DE CONSTITUCIÓN
ELABORACIÓN Y APROBACIÓN MEMORIAS DE CÁLCULO
ELABORACIÓN Y APROBACIÓN PLANOS ESTRUCTURALES
 VÍA ENTRE LOS MUNICIPIOS DE LORICA Y MOÑITOS MEJORADAS
ENTREGA Y LIQUIDACIÓN
</t>
  </si>
  <si>
    <t xml:space="preserve">APROBACIÓN Y SUSCRIPCIÓN ACTA DE CONSTITUCIÓN
ELABORACIÓN Y APROBACIÓN MEMORIAS DE CÁLCULO
ELABORACIÓN Y APROBACIÓN PLANOS ESTRUCTURALES
VÍA MATEO GOMEZ - GARZONES MEJORADAS
ENTREGA Y LIQUIDACIÓN
</t>
  </si>
  <si>
    <t xml:space="preserve">APROBACIÓN Y SUSCRIPCIÓN ACTA DE CONSTITUCIÓN
ELABORACIÓN Y APROBACIÓN MEMORIAS DE CÁLCULO
ELABORACIÓN Y APROBACIÓN PLANOS ESTRUCTURALES
 vías del tercer orden en Aguas Negras y El Sabanal en la región del medio Sinú  MEJORADAS
ENTREGA Y LIQUIDACIÓN
</t>
  </si>
  <si>
    <t xml:space="preserve">APROBACIÓN Y SUSCRIPCIÓN ACTA DE CONSTITUCIÓN
ELABORACIÓN Y APROBACIÓN MEMORIAS DE CÁLCULO
ELABORACIÓN Y APROBACIÓN PLANOS ESTRUCTURALES
OBRAS DE DRENAJE Y PAVIMENTO RIGIDO, EN EL CORREGIMIENTO EL GUINEO Y LA VEREDA LA ALICIA  CONSTRUIDAS
ENTREGA Y LIQUIDACIÓN
</t>
  </si>
  <si>
    <t xml:space="preserve">APROBACIÓN Y SUSCRIPCIÓN ACTA DE CONSTITUCIÓN
ELABORACIÓN Y APROBACIÓN MEMORIAS DE CÁLCULO
ELABORACIÓN Y APROBACIÓN PLANOS ESTRUCTURALES
PAVIMENTOS EN CONCRETO HIDRÁULICA ETAPA III EN LA ZONA URBANA DEL MUNICIPIO DE MONTELÍBANO REPARADAS
ENTREGA Y LIQUIDACIÓN
</t>
  </si>
  <si>
    <t xml:space="preserve">APROBACIÓN Y SUSCRIPCIÓN ACTA DE CONSTITUCIÓN
ELABORACIÓN Y APROBACIÓN MEMORIAS DE CÁLCULO
ELABORACIÓN Y APROBACIÓN PLANOS ESTRUCTURALES
 VIAS URBANAS EN CONCRETO RIGIDO EN EL BARRIO BIJAGUAL MEJORADAS Y REHABILITADAS
ENTREGA Y LIQUIDACIÓN
</t>
  </si>
  <si>
    <t xml:space="preserve">APROBACIÓN Y SUSCRIPCIÓN ACTA DE CONSTITUCIÓN
ELABORACIÓN Y APROBACIÓN MEMORIAS DE CÁLCULO
ELABORACIÓN Y APROBACIÓN PLANOS ESTRUCTURALES
PAVIMENTO RIGIDO, PROLONGACIÓN DE LA CALLE 13 A LA ALTURA DEL BARRIO 10 DE JULIO CONSTRUIDAS
ENTREGA Y LIQUIDACIÓN
</t>
  </si>
  <si>
    <t xml:space="preserve">APROBACIÓN Y SUSCRIPCIÓN ACTA DE CONSTITUCIÓN
ELABORACIÓN Y APROBACIÓN MEMORIAS DE CÁLCULO
ELABORACIÓN Y APROBACIÓN PLANOS ESTRUCTURALES
CANAL EN LOS BARRIOS SAN JORGE Y EN MUCHA JAGUA CONSTRUIDAS
ENTREGA Y LIQUIDACIÓN
</t>
  </si>
  <si>
    <t xml:space="preserve">APROBACIÓN Y SUSCRIPCIÓN ACTA DE CONSTITUCIÓN
ELABORACIÓN Y APROBACIÓN MEMORIAS DE CÁLCULO
ELABORACIÓN Y APROBACIÓN PLANOS ESTRUCTURALES
PAVIMENTO EN LA CARRERA 2 ENTRE CALLE 28A Y CALLE 22A, Y EN LA CARRERA 3 ENTRE CALLE 28A Y CALLE 26 EN EL CASCO URBANO DEL MUNICIPIO DE MOÑITOS CONSTRUIDAS
ENTREGA Y LIQUIDACIÓN
</t>
  </si>
  <si>
    <t xml:space="preserve">APROBACIÓN Y SUSCRIPCIÓN ACTA DE CONSTITUCIÓN
ELABORACIÓN Y APROBACIÓN MEMORIAS DE CÁLCULO
ELABORACIÓN Y APROBACIÓN PLANOS ESTRUCTURALES
PAVIMIENTO EN CONCRETO RIGIDO EN DIFERENTES SECTORES DE LA ZONA URBANA DEL MUNICIPIO DE CHINÚ CONSTRUIDAS
ENTREGA Y LIQUIDACIÓN
</t>
  </si>
  <si>
    <t xml:space="preserve">APROBACIÓN Y SUSCRIPCIÓN ACTA DE CONSTITUCIÓN
ELABORACIÓN Y APROBACIÓN MEMORIAS DE CÁLCULO
ELABORACIÓN Y APROBACIÓN PLANOS ESTRUCTURALES
PAVIMENTO EN CONCRETO RIGIDO EN LA DIAGONAL 12 ENTRE 8B Y 9 Y EN LA CARRERA 8B ENTRE CALLE 16A Y DIAGONAL 12 DE LOS BARRIOS BALBOA Y LACHARME EN EL MUNICIPIO DE MONTERÍA CONSTRUIDAS
ENTREGA Y LIQUIDACIÓN
</t>
  </si>
  <si>
    <t xml:space="preserve">
 REALIZAR EL INVENTARIO VIAL GEOREFERENCIADO via que comunica los municipios de San Carlos y Cienaga de Oro                                ELABORAR .LOS ESTUDIOS DE PREINVERSIÓN A NIVEL PERFIL DE LOS CAMINOS VECINALES Y DE HERRADURA QUE SE LE ASIGNE 
</t>
  </si>
  <si>
    <t xml:space="preserve">
 REALIZAR EL INVENTARIO VIAL GEOREFERENCIADO calle 7 y carrera 6 del Barrio San Nicolás y Puente Los Abetos, y carretera Miraflores - Coroza - Tanque Elevado, municipio de San Carlos                     ELABORAR .LOS ESTUDIOS DE PREINVERSIÓN A NIVEL PERFIL DE LOS CAMINOS VECINALES Y DE HERRADURA QUE SE LE ASIGNE 
</t>
  </si>
  <si>
    <t xml:space="preserve">
 REALIZAR EL INVENTARIO VIAL GEOREFERENCIADOcarretera Puerto Escondido - Cristo Rey, en el departamento de Córdoba                   ELABORAR .LOS ESTUDIOS DE PREINVERSIÓN A NIVEL PERFIL DE LOS CAMINOS VECINALES Y DE HERRADURA QUE SE LE ASIGNE 
</t>
  </si>
  <si>
    <t xml:space="preserve">
 REALIZAR EL INVENTARIO VIAL GEOREFERENCIADO DE LA CARRETERA MONTERÍA - GUATEQUE- HOYO OSCURO                                                    ELABORAR .LOS ESTUDIOS DE PREINVERSIÓN A NIVEL PERFIL DE LOS CAMINOS VECINALES Y DE HERRADURA QUE SE LE ASIGNE 
</t>
  </si>
  <si>
    <t xml:space="preserve">OBRAS PRELIMINARES
OBRAS EXTERIORES
ENTREGA DE LAS  OBRAS DE DRENAJE SOBRE LA QUEBRADA RAYA, EN LA VÍA ENTRE EL MUNICIPIO DE LA APARTADA Y EL MUNICIPIO DE AYAPEL
DOCUMENTOS DE CIERRE
</t>
  </si>
  <si>
    <t xml:space="preserve">OBRAS PRELIMINARES
OBRAS EXTERIORES
ENTREGA DEL PUENTE SOBRE EL ARROYO HONDO,EN LA VÍA PLANETA RICA - CENTRO ALEGRE - PICA PICA, EN EL MUNICIPIO DE PLANETA RICA 
DOCUMENTOS DE CIERRE
</t>
  </si>
  <si>
    <t xml:space="preserve">OBRAS PRELIMINARES
OBRAS EXTERIORES
ENTREGA DEL PUENTE COLGANTE METÁLICO SOBRE EL RIO VERDE A LA ALTURA DEL CORREGIMIENTO DE SAIZA, MUNICIPIO DE TIERRALTA
DOCUMENTOS DE CIERRE
</t>
  </si>
  <si>
    <t xml:space="preserve">OBRAS PRELIMINARES
OBRAS EXTERIORES
ENTREGA DEL  PUENTE VEHICULAR EN LOZA DE CONCRETO REFORZADO SOBRE VIGAS METÁLICAS DE 4 M ALINEAMIENTO RECTO Y RASANTE HORIZONTAL SOBRE CAÑO BUGRE - BELLAVISTA EN EL MUNCIPIO DE CIENGA DE ORO.
DOCUMENTOS DE CIERRE
</t>
  </si>
  <si>
    <t xml:space="preserve">OBRAS PRELIMINARES
OBRAS EXTERIORES
ENTREGA DEL PUENTE SOBRE EL RIO SAN JORGE EN EL CORREGIMIENTO DE PICA PICA, MUNICIPIO DE MONTELIBANO
DOCUMENTOS DE CIERRE
</t>
  </si>
  <si>
    <t xml:space="preserve">OBRAS PRELIMINARES
OBRAS EXTERIORES
ENTREGADE LA CASA DE LA CULTURA DEL MUNICIPIO DE VALENCIA
DOCUMENTOS DE CIERRE
</t>
  </si>
  <si>
    <t xml:space="preserve">OBRAS PRELIMINARES
OBRAS EXTERIORES
ENTREGADE DE COMPLEJO DEPORTIVO EN EL MUNICIPIO DE VALENCI
DOCUMENTOS DE CIERRE
</t>
  </si>
  <si>
    <t xml:space="preserve">OBRAS PRELIMINARES
OBRAS EXTERIORES
ENTREGA DE PLAZOLETA EN LA GLORITA MOCARÍ MONTERÍA
DOCUMENTOS DE CIERRE
</t>
  </si>
  <si>
    <t xml:space="preserve">OBRAS PRELIMINARES
OBRAS EXTERIORES
ENTREGA DEL DISTRITO DE POLICIA EN EL MUNICIPIO DE MONTELIBANO
DOCUMENTOS DE CIERRE
</t>
  </si>
  <si>
    <t xml:space="preserve">OBRAS PRELIMINARES
OBRAS EXTERIORES
ENTREGA DELMANTENIMIENTO Y ADECUACIÓN DE LOS PISOS 6, 7 Y 8 DEL EDIFICIO MORINDÓ, DONDE FUNCIONARÁN LAS SECRETARIAS DE EDUCACIÓN DEPARTAMENTAL Y DESARROLLO DE LA SALUD DEPARTAMENTAL, MUNICIPIO DE MONTERÍA
DOCUMENTOS DE CIERRE
</t>
  </si>
  <si>
    <t xml:space="preserve">OBRAS PRELIMINARES
OBRAS EXTERIORES
ENTREGA DELMANTENIMIENTO PREVENTIVO, CORRECTIVO Y/O MEJORAS LOCATIVAS EN EL PALACIO DE NAÍN SEDE DE LA GOBERNACIÓN DE CÓRDOBA UBICADO EN LA CALLE 27 No. 3-28 Y ADECUACIÓN MURO DE CERRAMIENTO LOTE CALLE 25 ENTRE CARRERAS 8 Y 9 DEL MUNICIPIO DE MONTERÍA
DOCUMENTOS DE CIERRE
</t>
  </si>
  <si>
    <t xml:space="preserve">OBRAS PRELIMINARES
OBRAS EXTERIORES
ENTREGA DEL MANTENIMIENTO Y MEJORAS LOCATIVAS EN DIFERENTES PUNTOS DEL COLISEO DE FERIAS MIGUEL VILLAMIL MUÑOZ, DEL MUNICIPIO DE MONTERÍA 
DOCUMENTOS DE CIERRE
</t>
  </si>
  <si>
    <t xml:space="preserve">OBRAS PRELIMINARES
OBRAS EXTERIORES
ENTREGA DE PARQUE BIOSALUDABLE Y PAVIMENTACIÓN EN CONCRETO RÍGIDO DE VIAS DE ACCESO BARRIO 22 ENERO, SECTOR LA POPITA, MUNICIPIO DE SAN ANTERO
DOCUMENTOS DE CIERRE
</t>
  </si>
  <si>
    <t xml:space="preserve">OBRAS PRELIMINARES
OBRAS EXTERIORES
ENTREGA DE CANCHA DE SOFTBOL Y CANCHA DE FUTBOL EN EL BARRIO SAN BERNARDO ENTRE CARRERA 25 Y CALLE 23 ESQUINA
DOCUMENTOS DE CIERRE
</t>
  </si>
  <si>
    <t xml:space="preserve">OBRAS PRELIMINARES
OBRAS EXTERIORES
ENTREGA  DE LOS PARQUES EN EL BARRIO LA PESQUERA, LA PAZ, SAN CARLOS Y PABLO VI DEL MUNICIPIO DE MONTELÍBANO
DOCUMENTOS DE CIERRE
</t>
  </si>
  <si>
    <t xml:space="preserve">OBRAS PRELIMINARES
OBRAS EXTERIORES
ENTREGA  DE PARQUE CANCÚN EN EL MUNICIPIO DE MONTELÍBANO
DOCUMENTOS DE CIERRE
</t>
  </si>
  <si>
    <t xml:space="preserve">OBRAS PRELIMINARES
OBRAS EXTERIORES
ENTREGA  DE PARQUE RECREO DEPORTIVO Y CONSTRUCCIÓN DE CANCHA DE FUTBOL EN TERRENO NATURAL EN EL BARRIO PARAÍSO ZONA URBANA DEL MUNICIPIO DE MONTELÍBANO
DOCUMENTOS DE CIERRE
</t>
  </si>
  <si>
    <t xml:space="preserve">OBRAS PRELIMINARES
OBRAS EXTERIORES
ENTREGA  DE  PARQUE EN EL CORREGIMIENTO DE EL BANCO, MUNICIPIO DE SAN ANDRES DE SOTAVENTO
DOCUMENTOS DE CIERRE
</t>
  </si>
  <si>
    <t xml:space="preserve">OBRAS PRELIMINARES
OBRAS EXTERIORES
ENTREGA  DE CANCHA SINTETICA EN GRADERIA, CAMERINOS Y DEMAS OBRAS URBANISTICAS EN EL CORREGIMIENTO DE BELEN
DOCUMENTOS DE CIERRE
</t>
  </si>
  <si>
    <t xml:space="preserve">OBRAS PRELIMINARES
OBRAS EXTERIORES
ENTREGA  DE CANCHA EN GRAMA SINTETICA EN EL BARRIO POLIDEPORTIVO, ZONA URBANA DEL MUNICIPIO DE BUENAVISTA
DOCUMENTOS DE CIERRE
</t>
  </si>
  <si>
    <t xml:space="preserve">OBRAS PRELIMINARES
OBRAS EXTERIORES
ENTREGA  DEESCENARIO DEPORTIVO EN LA PLAZA PRINCIPAL DEL CORREGIMIENTO DE ARACHE
</t>
  </si>
  <si>
    <t xml:space="preserve">OBRAS PRELIMINARES
OBRAS EXTERIORES
ENTREGA  DE ESCENARIO DEPORTIVO MODALIDAD DE BEISBOL MENORES MUNICIPIO DE CHINÚ
DOCUMENTOS DE CIERRE
</t>
  </si>
  <si>
    <t>PRESTACIÓN DE SERVICIOS PROFESIONALES QUE APOYEN LA FORMULACION, EJECUCON Y SEGUIMIENTO DE LOS PROYECTOS  QUE SE DESARROLLEN EN LA SECRETARIA DE INFRAESTRUCTURA DEL DEPARTAMENTO DE CÓRDOBA</t>
  </si>
  <si>
    <t>CONTRATACION DE : INGENIEROS CIVILES                                                 CONTRATACION DE : ARQUITECTOS                                                    CONTRATACION DE : ABOGADOS                                          CONTRATACION DE : ADMINSTRADOR DE EMPRESAS                                                                  CONTRATACION DE :  TÉCNICO ELECTRICISTA Y/O ELÉCTRICO</t>
  </si>
  <si>
    <t xml:space="preserve">NUMERO D DE PRESTACION DE SERVICIOS CONTRATADOS PARA EL FORTALECIMIENTO EN LAS OBRAS DE INFRAESTRUCTURA </t>
  </si>
  <si>
    <t>Garantizar la priorización de la red vial departamental,  para definir los tipos de intervención y mecanismos, a partir de la necesidad de la red vial terrestre regional y la red vial  fluvial, en las zonas incomunicadas de los municipios y zonas de vias deterioradas para mejorar las condiciones de accesibilidad y transitabilidad en el departamento</t>
  </si>
  <si>
    <t>Mantener puentes, construir obras complementarias y apoyar a los municipios en el mejoramiento, mantenimiento y/o rehabilitación de la red vial terciaria y/o urbana del departamento.</t>
  </si>
  <si>
    <t>Fortalecer la institucionalidad en materia del conocimiento óptimo para la asistencia técnica, administrativa, jurídica ambiental y financiera de las obras de infraestructura del Departamento</t>
  </si>
  <si>
    <t>Fortalecer las condiciones de equipamiento departamental, mediante la gestión y construcción de edificaciones pública</t>
  </si>
  <si>
    <t>Aportar al desarrollo social comunitario a partir de la construcción de proyectos de espacios públicos</t>
  </si>
  <si>
    <t>Promover la producción de energía  eléctrica no convencional en el departamento de Córdoba.</t>
  </si>
  <si>
    <t xml:space="preserve">Mejorar la cobertura de energía eléctrica en el departamento de Córdoba, bajo la utilización de fuentes tanto convencionales como renovables. </t>
  </si>
  <si>
    <t xml:space="preserve">Contribuir a la ampliación de la cobertura de gas en el departamento de Córdoba, promoviendo condiciones de equidad. </t>
  </si>
  <si>
    <t>TRANSPORTE</t>
  </si>
  <si>
    <t>Infraestructura vial y segura para el desarrollo</t>
  </si>
  <si>
    <t>Desarrollo urbano y equipamiento</t>
  </si>
  <si>
    <t xml:space="preserve">COMPONENTE: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</si>
</sst>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164" formatCode="_(* #,##0_);_(* \(#,##0\);_(* &quot;-&quot;_);_(@_)"/>
    <numFmt numFmtId="165" formatCode="_-&quot;$&quot;\ * #,##0.00_-;\-&quot;$&quot;\ * #,##0.00_-;_-&quot;$&quot;\ 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"/>
    <numFmt numFmtId="169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b/>
      <sz val="11"/>
      <color rgb="FF00B050"/>
      <name val="Arial Narrow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B050"/>
      <name val="Arial Narrow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9" fontId="15" fillId="0" borderId="0" applyFill="0" applyBorder="0" applyProtection="0">
      <alignment horizontal="left" vertical="center"/>
    </xf>
    <xf numFmtId="42" fontId="4" fillId="0" borderId="0" applyFont="0" applyFill="0" applyBorder="0" applyAlignment="0" applyProtection="0"/>
    <xf numFmtId="165" fontId="16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4" applyFont="1"/>
    <xf numFmtId="0" fontId="2" fillId="0" borderId="0" xfId="4" applyFont="1" applyBorder="1"/>
    <xf numFmtId="0" fontId="0" fillId="0" borderId="0" xfId="0" applyFill="1"/>
    <xf numFmtId="0" fontId="2" fillId="0" borderId="7" xfId="4" applyFont="1" applyFill="1" applyBorder="1"/>
    <xf numFmtId="0" fontId="3" fillId="0" borderId="8" xfId="4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9" fillId="2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9" fontId="9" fillId="2" borderId="1" xfId="4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1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68" fontId="9" fillId="2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3" fillId="0" borderId="2" xfId="4" applyNumberFormat="1" applyFont="1" applyFill="1" applyBorder="1" applyAlignment="1">
      <alignment horizontal="center"/>
    </xf>
    <xf numFmtId="168" fontId="2" fillId="0" borderId="2" xfId="4" applyNumberFormat="1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168" fontId="3" fillId="0" borderId="3" xfId="4" applyNumberFormat="1" applyFont="1" applyFill="1" applyBorder="1" applyAlignment="1">
      <alignment horizontal="center" vertical="center" wrapText="1"/>
    </xf>
    <xf numFmtId="168" fontId="2" fillId="0" borderId="3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1" fontId="13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168" fontId="13" fillId="0" borderId="1" xfId="7" applyNumberFormat="1" applyFont="1" applyFill="1" applyBorder="1" applyAlignment="1" applyProtection="1">
      <alignment horizontal="center" vertical="center"/>
      <protection locked="0"/>
    </xf>
    <xf numFmtId="1" fontId="9" fillId="2" borderId="1" xfId="4" applyNumberFormat="1" applyFont="1" applyFill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9" fontId="12" fillId="0" borderId="4" xfId="5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 wrapText="1"/>
    </xf>
    <xf numFmtId="168" fontId="13" fillId="5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13" fillId="5" borderId="9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0" fontId="10" fillId="5" borderId="4" xfId="2" applyNumberFormat="1" applyFont="1" applyFill="1" applyBorder="1" applyAlignment="1" applyProtection="1">
      <alignment horizontal="center" vertical="center" wrapText="1"/>
    </xf>
    <xf numFmtId="0" fontId="10" fillId="5" borderId="5" xfId="2" applyNumberFormat="1" applyFont="1" applyFill="1" applyBorder="1" applyAlignment="1" applyProtection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" fontId="3" fillId="2" borderId="4" xfId="4" applyNumberFormat="1" applyFont="1" applyFill="1" applyBorder="1" applyAlignment="1">
      <alignment horizontal="center" vertical="center" wrapText="1"/>
    </xf>
    <xf numFmtId="1" fontId="3" fillId="2" borderId="5" xfId="4" applyNumberFormat="1" applyFont="1" applyFill="1" applyBorder="1" applyAlignment="1">
      <alignment horizontal="center" vertical="center" wrapText="1"/>
    </xf>
    <xf numFmtId="1" fontId="3" fillId="2" borderId="6" xfId="4" applyNumberFormat="1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left"/>
    </xf>
    <xf numFmtId="0" fontId="7" fillId="0" borderId="9" xfId="4" applyFont="1" applyFill="1" applyBorder="1" applyAlignment="1">
      <alignment horizontal="left"/>
    </xf>
    <xf numFmtId="0" fontId="7" fillId="0" borderId="2" xfId="4" applyFont="1" applyFill="1" applyBorder="1" applyAlignment="1">
      <alignment horizontal="left"/>
    </xf>
    <xf numFmtId="0" fontId="9" fillId="2" borderId="1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horizontal="left"/>
    </xf>
    <xf numFmtId="0" fontId="3" fillId="0" borderId="9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/>
    </xf>
    <xf numFmtId="0" fontId="3" fillId="0" borderId="7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/>
    </xf>
    <xf numFmtId="1" fontId="9" fillId="2" borderId="1" xfId="4" applyNumberFormat="1" applyFont="1" applyFill="1" applyBorder="1" applyAlignment="1">
      <alignment horizontal="center" vertical="center" wrapText="1"/>
    </xf>
    <xf numFmtId="9" fontId="9" fillId="2" borderId="1" xfId="4" applyNumberFormat="1" applyFont="1" applyFill="1" applyBorder="1" applyAlignment="1">
      <alignment horizontal="center" vertical="center" wrapText="1"/>
    </xf>
    <xf numFmtId="9" fontId="10" fillId="2" borderId="1" xfId="4" applyNumberFormat="1" applyFont="1" applyFill="1" applyBorder="1" applyAlignment="1">
      <alignment horizontal="center" vertical="center" wrapText="1"/>
    </xf>
    <xf numFmtId="168" fontId="9" fillId="2" borderId="1" xfId="4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center" vertical="center" wrapText="1"/>
    </xf>
  </cellXfs>
  <cellStyles count="9">
    <cellStyle name="BodyStyle" xfId="6"/>
    <cellStyle name="Currency" xfId="8"/>
    <cellStyle name="Euro" xfId="1"/>
    <cellStyle name="Millares [0]" xfId="2" builtinId="6"/>
    <cellStyle name="Millares 2" xfId="3"/>
    <cellStyle name="Moneda [0]" xfId="7" builtinId="7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tabSelected="1" topLeftCell="A61" zoomScale="80" zoomScaleNormal="80" workbookViewId="0">
      <selection activeCell="X30" sqref="X30"/>
    </sheetView>
  </sheetViews>
  <sheetFormatPr baseColWidth="10" defaultRowHeight="15" x14ac:dyDescent="0.25"/>
  <cols>
    <col min="1" max="1" width="2.7109375" customWidth="1"/>
    <col min="2" max="2" width="15.7109375" style="26" customWidth="1"/>
    <col min="3" max="3" width="29.140625" customWidth="1"/>
    <col min="4" max="4" width="25.140625" customWidth="1"/>
    <col min="5" max="5" width="10.7109375" customWidth="1"/>
    <col min="6" max="6" width="11" customWidth="1"/>
    <col min="7" max="7" width="13.28515625" customWidth="1"/>
    <col min="8" max="8" width="13.42578125" customWidth="1"/>
    <col min="9" max="9" width="9" customWidth="1"/>
    <col min="10" max="10" width="6.85546875" style="19" customWidth="1"/>
    <col min="11" max="13" width="6" style="19" customWidth="1"/>
    <col min="14" max="14" width="28.85546875" style="24" customWidth="1"/>
    <col min="15" max="15" width="9.7109375" style="60" customWidth="1"/>
    <col min="16" max="16" width="14.140625" style="24" customWidth="1"/>
    <col min="17" max="17" width="10" customWidth="1"/>
    <col min="18" max="18" width="9.42578125" style="61" customWidth="1"/>
    <col min="19" max="19" width="14.140625" style="38" customWidth="1"/>
    <col min="20" max="20" width="8" style="47" customWidth="1"/>
    <col min="21" max="21" width="14" style="47" customWidth="1"/>
    <col min="22" max="22" width="11.7109375" style="47" bestFit="1" customWidth="1"/>
    <col min="23" max="23" width="10.7109375" style="47" customWidth="1"/>
    <col min="24" max="24" width="13.85546875" style="47" customWidth="1"/>
    <col min="25" max="25" width="8.42578125" style="47" customWidth="1"/>
    <col min="26" max="26" width="10" style="28" customWidth="1"/>
    <col min="27" max="27" width="13.28515625" style="28" customWidth="1"/>
    <col min="28" max="28" width="14.42578125" customWidth="1"/>
  </cols>
  <sheetData>
    <row r="1" spans="1:44" ht="9" customHeight="1" x14ac:dyDescent="0.25">
      <c r="A1" s="3"/>
      <c r="B1" s="115" t="s">
        <v>43</v>
      </c>
      <c r="C1" s="150"/>
      <c r="D1" s="151"/>
      <c r="E1" s="151"/>
      <c r="F1" s="151"/>
      <c r="G1" s="151"/>
      <c r="H1" s="151"/>
      <c r="I1" s="112" t="s">
        <v>0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32"/>
      <c r="U1" s="132"/>
      <c r="V1" s="132"/>
      <c r="W1" s="132"/>
      <c r="X1" s="132"/>
      <c r="Y1" s="132"/>
      <c r="Z1" s="132"/>
      <c r="AA1" s="128" t="s">
        <v>18</v>
      </c>
      <c r="AB1" s="129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8.25" customHeight="1" x14ac:dyDescent="0.25">
      <c r="A2" s="3"/>
      <c r="B2" s="116"/>
      <c r="C2" s="152"/>
      <c r="D2" s="153"/>
      <c r="E2" s="153"/>
      <c r="F2" s="153"/>
      <c r="G2" s="153"/>
      <c r="H2" s="15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32"/>
      <c r="U2" s="132"/>
      <c r="V2" s="132"/>
      <c r="W2" s="132"/>
      <c r="X2" s="132"/>
      <c r="Y2" s="132"/>
      <c r="Z2" s="132"/>
      <c r="AA2" s="128"/>
      <c r="AB2" s="129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5.25" customHeight="1" x14ac:dyDescent="0.25">
      <c r="A3" s="3"/>
      <c r="B3" s="116"/>
      <c r="C3" s="152"/>
      <c r="D3" s="153"/>
      <c r="E3" s="153"/>
      <c r="F3" s="153"/>
      <c r="G3" s="153"/>
      <c r="H3" s="153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33"/>
      <c r="U3" s="133"/>
      <c r="V3" s="133"/>
      <c r="W3" s="133"/>
      <c r="X3" s="133"/>
      <c r="Y3" s="133"/>
      <c r="Z3" s="133"/>
      <c r="AA3" s="128"/>
      <c r="AB3" s="12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6" customHeight="1" x14ac:dyDescent="0.25">
      <c r="A4" s="3"/>
      <c r="B4" s="116"/>
      <c r="C4" s="152"/>
      <c r="D4" s="153"/>
      <c r="E4" s="153"/>
      <c r="F4" s="153"/>
      <c r="G4" s="153"/>
      <c r="H4" s="153"/>
      <c r="I4" s="112" t="s">
        <v>21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34"/>
      <c r="U4" s="134"/>
      <c r="V4" s="134"/>
      <c r="W4" s="134"/>
      <c r="X4" s="134"/>
      <c r="Y4" s="134"/>
      <c r="Z4" s="134"/>
      <c r="AA4" s="130" t="s">
        <v>19</v>
      </c>
      <c r="AB4" s="13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 customHeight="1" x14ac:dyDescent="0.25">
      <c r="A5" s="3"/>
      <c r="B5" s="116"/>
      <c r="C5" s="152"/>
      <c r="D5" s="153"/>
      <c r="E5" s="153"/>
      <c r="F5" s="153"/>
      <c r="G5" s="153"/>
      <c r="H5" s="153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33"/>
      <c r="U5" s="133"/>
      <c r="V5" s="133"/>
      <c r="W5" s="133"/>
      <c r="X5" s="133"/>
      <c r="Y5" s="133"/>
      <c r="Z5" s="133"/>
      <c r="AA5" s="130"/>
      <c r="AB5" s="13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.75" customHeight="1" x14ac:dyDescent="0.25">
      <c r="A6" s="3"/>
      <c r="B6" s="116"/>
      <c r="C6" s="152"/>
      <c r="D6" s="153"/>
      <c r="E6" s="153"/>
      <c r="F6" s="153"/>
      <c r="G6" s="153"/>
      <c r="H6" s="153"/>
      <c r="I6" s="112" t="s">
        <v>17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35"/>
      <c r="U6" s="135"/>
      <c r="V6" s="135"/>
      <c r="W6" s="135"/>
      <c r="X6" s="135"/>
      <c r="Y6" s="135"/>
      <c r="Z6" s="135"/>
      <c r="AA6" s="130" t="s">
        <v>1</v>
      </c>
      <c r="AB6" s="13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 customHeight="1" x14ac:dyDescent="0.25">
      <c r="A7" s="3"/>
      <c r="B7" s="117"/>
      <c r="C7" s="154"/>
      <c r="D7" s="155"/>
      <c r="E7" s="155"/>
      <c r="F7" s="155"/>
      <c r="G7" s="155"/>
      <c r="H7" s="155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36"/>
      <c r="U7" s="136"/>
      <c r="V7" s="136"/>
      <c r="W7" s="136"/>
      <c r="X7" s="136"/>
      <c r="Y7" s="136"/>
      <c r="Z7" s="136"/>
      <c r="AA7" s="130"/>
      <c r="AB7" s="13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2.5" customHeight="1" x14ac:dyDescent="0.3">
      <c r="A8" s="3"/>
      <c r="B8" s="122" t="s">
        <v>25</v>
      </c>
      <c r="C8" s="123"/>
      <c r="D8" s="123"/>
      <c r="E8" s="123"/>
      <c r="F8" s="123"/>
      <c r="G8" s="123"/>
      <c r="H8" s="123"/>
      <c r="I8" s="121" t="s">
        <v>142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39"/>
      <c r="X8" s="39"/>
      <c r="Y8" s="40"/>
      <c r="Z8" s="41"/>
      <c r="AA8" s="41"/>
      <c r="AB8" s="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2.5" customHeight="1" x14ac:dyDescent="0.3">
      <c r="A9" s="3"/>
      <c r="B9" s="122" t="s">
        <v>26</v>
      </c>
      <c r="C9" s="123"/>
      <c r="D9" s="123"/>
      <c r="E9" s="123"/>
      <c r="F9" s="123"/>
      <c r="G9" s="123"/>
      <c r="H9" s="123"/>
      <c r="I9" s="121" t="s">
        <v>143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39"/>
      <c r="X9" s="39"/>
      <c r="Y9" s="40"/>
      <c r="Z9" s="41"/>
      <c r="AA9" s="41"/>
      <c r="AB9" s="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2.5" customHeight="1" x14ac:dyDescent="0.3">
      <c r="A10" s="3"/>
      <c r="B10" s="122" t="s">
        <v>23</v>
      </c>
      <c r="C10" s="123"/>
      <c r="D10" s="123"/>
      <c r="E10" s="123"/>
      <c r="F10" s="123"/>
      <c r="G10" s="123"/>
      <c r="H10" s="123"/>
      <c r="I10" s="121" t="s">
        <v>214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39"/>
      <c r="X10" s="39"/>
      <c r="Y10" s="40"/>
      <c r="Z10" s="41"/>
      <c r="AA10" s="41"/>
      <c r="AB10" s="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1" customHeight="1" x14ac:dyDescent="0.25">
      <c r="A11" s="3"/>
      <c r="B11" s="125" t="s">
        <v>24</v>
      </c>
      <c r="C11" s="126"/>
      <c r="D11" s="126"/>
      <c r="E11" s="126"/>
      <c r="F11" s="126"/>
      <c r="G11" s="126"/>
      <c r="H11" s="126"/>
      <c r="I11" s="127" t="s">
        <v>213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39"/>
      <c r="X11" s="39"/>
      <c r="Y11" s="40"/>
      <c r="Z11" s="41"/>
      <c r="AA11" s="41"/>
      <c r="AB11" s="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3.25" customHeight="1" x14ac:dyDescent="0.25">
      <c r="A12" s="3"/>
      <c r="B12" s="125" t="s">
        <v>20</v>
      </c>
      <c r="C12" s="126"/>
      <c r="D12" s="126"/>
      <c r="E12" s="126"/>
      <c r="F12" s="126"/>
      <c r="G12" s="126"/>
      <c r="H12" s="126"/>
      <c r="I12" s="127" t="s">
        <v>45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42"/>
      <c r="X12" s="42"/>
      <c r="Y12" s="43"/>
      <c r="Z12" s="44"/>
      <c r="AA12" s="45"/>
      <c r="AB12" s="5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3.25" customHeight="1" x14ac:dyDescent="0.25">
      <c r="A13" s="3"/>
      <c r="B13" s="125" t="s">
        <v>27</v>
      </c>
      <c r="C13" s="126"/>
      <c r="D13" s="126"/>
      <c r="E13" s="126"/>
      <c r="F13" s="126"/>
      <c r="G13" s="126"/>
      <c r="H13" s="126"/>
      <c r="I13" s="127" t="s">
        <v>46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42"/>
      <c r="X13" s="42"/>
      <c r="Y13" s="43"/>
      <c r="Z13" s="44"/>
      <c r="AA13" s="45"/>
      <c r="AB13" s="5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" customFormat="1" x14ac:dyDescent="0.25">
      <c r="A14" s="6"/>
      <c r="B14" s="137" t="s">
        <v>28</v>
      </c>
      <c r="C14" s="124" t="s">
        <v>29</v>
      </c>
      <c r="D14" s="124" t="s">
        <v>35</v>
      </c>
      <c r="E14" s="124" t="s">
        <v>44</v>
      </c>
      <c r="F14" s="124" t="s">
        <v>39</v>
      </c>
      <c r="G14" s="124" t="s">
        <v>38</v>
      </c>
      <c r="H14" s="124" t="s">
        <v>40</v>
      </c>
      <c r="I14" s="124" t="s">
        <v>41</v>
      </c>
      <c r="J14" s="138" t="s">
        <v>30</v>
      </c>
      <c r="K14" s="138"/>
      <c r="L14" s="138"/>
      <c r="M14" s="139"/>
      <c r="N14" s="124" t="s">
        <v>2</v>
      </c>
      <c r="O14" s="124"/>
      <c r="P14" s="124"/>
      <c r="Q14" s="124"/>
      <c r="R14" s="124"/>
      <c r="S14" s="140" t="s">
        <v>3</v>
      </c>
      <c r="T14" s="140"/>
      <c r="U14" s="140"/>
      <c r="V14" s="140"/>
      <c r="W14" s="140"/>
      <c r="X14" s="140"/>
      <c r="Y14" s="140"/>
      <c r="Z14" s="124" t="s">
        <v>34</v>
      </c>
      <c r="AA14" s="124" t="s">
        <v>4</v>
      </c>
      <c r="AB14" s="124" t="s">
        <v>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7" customFormat="1" ht="56.25" x14ac:dyDescent="0.25">
      <c r="A15" s="6"/>
      <c r="B15" s="137"/>
      <c r="C15" s="124"/>
      <c r="D15" s="124"/>
      <c r="E15" s="124"/>
      <c r="F15" s="124"/>
      <c r="G15" s="124"/>
      <c r="H15" s="124"/>
      <c r="I15" s="124"/>
      <c r="J15" s="17" t="s">
        <v>6</v>
      </c>
      <c r="K15" s="17" t="s">
        <v>7</v>
      </c>
      <c r="L15" s="17" t="s">
        <v>8</v>
      </c>
      <c r="M15" s="17" t="s">
        <v>9</v>
      </c>
      <c r="N15" s="21" t="s">
        <v>10</v>
      </c>
      <c r="O15" s="55" t="s">
        <v>37</v>
      </c>
      <c r="P15" s="21" t="s">
        <v>36</v>
      </c>
      <c r="Q15" s="8" t="s">
        <v>31</v>
      </c>
      <c r="R15" s="55" t="s">
        <v>42</v>
      </c>
      <c r="S15" s="27" t="s">
        <v>11</v>
      </c>
      <c r="T15" s="27" t="s">
        <v>32</v>
      </c>
      <c r="U15" s="27" t="s">
        <v>12</v>
      </c>
      <c r="V15" s="27" t="s">
        <v>13</v>
      </c>
      <c r="W15" s="27" t="s">
        <v>14</v>
      </c>
      <c r="X15" s="27" t="s">
        <v>33</v>
      </c>
      <c r="Y15" s="27" t="s">
        <v>15</v>
      </c>
      <c r="Z15" s="124"/>
      <c r="AA15" s="124"/>
      <c r="AB15" s="12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7" customFormat="1" ht="32.25" customHeight="1" x14ac:dyDescent="0.25">
      <c r="A16" s="6"/>
      <c r="B16" s="119" t="s">
        <v>22</v>
      </c>
      <c r="C16" s="119"/>
      <c r="D16" s="119" t="s">
        <v>60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7" customFormat="1" x14ac:dyDescent="0.25">
      <c r="A17" s="6"/>
      <c r="B17" s="118" t="s">
        <v>16</v>
      </c>
      <c r="C17" s="118"/>
      <c r="D17" s="118" t="s">
        <v>47</v>
      </c>
      <c r="E17" s="118"/>
      <c r="F17" s="118"/>
      <c r="G17" s="118"/>
      <c r="H17" s="118"/>
      <c r="I17" s="118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1" customFormat="1" ht="120.75" customHeight="1" x14ac:dyDescent="0.2">
      <c r="B18" s="25"/>
      <c r="C18" s="20" t="s">
        <v>139</v>
      </c>
      <c r="D18" s="73" t="s">
        <v>205</v>
      </c>
      <c r="E18" s="32" t="s">
        <v>87</v>
      </c>
      <c r="F18" s="30">
        <f>I18</f>
        <v>2</v>
      </c>
      <c r="G18" s="30" t="s">
        <v>48</v>
      </c>
      <c r="H18" s="30" t="s">
        <v>49</v>
      </c>
      <c r="I18" s="33">
        <v>2</v>
      </c>
      <c r="J18" s="70">
        <v>0.25</v>
      </c>
      <c r="K18" s="70">
        <v>0.25</v>
      </c>
      <c r="L18" s="70">
        <v>0.25</v>
      </c>
      <c r="M18" s="70">
        <v>0.25</v>
      </c>
      <c r="N18" s="62" t="s">
        <v>152</v>
      </c>
      <c r="O18" s="56">
        <v>1</v>
      </c>
      <c r="P18" s="31" t="s">
        <v>153</v>
      </c>
      <c r="Q18" s="30" t="s">
        <v>49</v>
      </c>
      <c r="R18" s="56">
        <f>O18</f>
        <v>1</v>
      </c>
      <c r="S18" s="22"/>
      <c r="T18" s="22"/>
      <c r="U18" s="22"/>
      <c r="V18" s="22"/>
      <c r="W18" s="22"/>
      <c r="X18" s="22">
        <v>7840000000</v>
      </c>
      <c r="Y18" s="22"/>
      <c r="Z18" s="12"/>
      <c r="AA18" s="12"/>
      <c r="AB18" s="12"/>
    </row>
    <row r="19" spans="1:44" s="11" customFormat="1" ht="60" customHeight="1" x14ac:dyDescent="0.2">
      <c r="B19" s="25"/>
      <c r="C19" s="20" t="s">
        <v>134</v>
      </c>
      <c r="D19" s="144" t="s">
        <v>205</v>
      </c>
      <c r="E19" s="86" t="s">
        <v>92</v>
      </c>
      <c r="F19" s="141">
        <v>32</v>
      </c>
      <c r="G19" s="144" t="s">
        <v>50</v>
      </c>
      <c r="H19" s="80">
        <v>75</v>
      </c>
      <c r="I19" s="141">
        <v>32</v>
      </c>
      <c r="J19" s="59">
        <v>1</v>
      </c>
      <c r="K19" s="59"/>
      <c r="L19" s="59"/>
      <c r="M19" s="59"/>
      <c r="N19" s="62" t="s">
        <v>154</v>
      </c>
      <c r="O19" s="57">
        <f>600/1000</f>
        <v>0.6</v>
      </c>
      <c r="P19" s="80" t="s">
        <v>50</v>
      </c>
      <c r="Q19" s="80">
        <v>75</v>
      </c>
      <c r="R19" s="59">
        <f t="shared" ref="R19:R45" si="0">O19</f>
        <v>0.6</v>
      </c>
      <c r="S19" s="22"/>
      <c r="T19" s="22"/>
      <c r="U19" s="22"/>
      <c r="V19" s="22"/>
      <c r="W19" s="22"/>
      <c r="X19" s="22">
        <v>29413968953</v>
      </c>
      <c r="Y19" s="22"/>
      <c r="Z19" s="12"/>
      <c r="AA19" s="12"/>
      <c r="AB19" s="12"/>
    </row>
    <row r="20" spans="1:44" s="51" customFormat="1" ht="60" customHeight="1" x14ac:dyDescent="0.2">
      <c r="B20" s="52"/>
      <c r="C20" s="35" t="s">
        <v>100</v>
      </c>
      <c r="D20" s="145"/>
      <c r="E20" s="87"/>
      <c r="F20" s="142"/>
      <c r="G20" s="145"/>
      <c r="H20" s="81"/>
      <c r="I20" s="142"/>
      <c r="J20" s="57"/>
      <c r="K20" s="36">
        <v>2.33</v>
      </c>
      <c r="L20" s="36">
        <v>2.33</v>
      </c>
      <c r="M20" s="36">
        <v>2.33</v>
      </c>
      <c r="N20" s="62" t="s">
        <v>155</v>
      </c>
      <c r="O20" s="58">
        <v>7.4</v>
      </c>
      <c r="P20" s="81"/>
      <c r="Q20" s="81"/>
      <c r="R20" s="58">
        <f>O20</f>
        <v>7.4</v>
      </c>
      <c r="S20" s="53"/>
      <c r="T20" s="53"/>
      <c r="U20" s="53"/>
      <c r="V20" s="53"/>
      <c r="W20" s="53"/>
      <c r="X20" s="53">
        <v>22880000000</v>
      </c>
      <c r="Y20" s="53"/>
      <c r="Z20" s="48"/>
      <c r="AA20" s="48"/>
      <c r="AB20" s="48"/>
    </row>
    <row r="21" spans="1:44" s="51" customFormat="1" ht="67.5" x14ac:dyDescent="0.2">
      <c r="B21" s="52"/>
      <c r="C21" s="35" t="s">
        <v>132</v>
      </c>
      <c r="D21" s="145"/>
      <c r="E21" s="87"/>
      <c r="F21" s="142"/>
      <c r="G21" s="145"/>
      <c r="H21" s="81"/>
      <c r="I21" s="142"/>
      <c r="J21" s="57"/>
      <c r="K21" s="36">
        <v>11.33</v>
      </c>
      <c r="L21" s="36">
        <v>11.33</v>
      </c>
      <c r="M21" s="36">
        <v>11.33</v>
      </c>
      <c r="N21" s="62" t="s">
        <v>156</v>
      </c>
      <c r="O21" s="58">
        <v>34</v>
      </c>
      <c r="P21" s="81"/>
      <c r="Q21" s="81"/>
      <c r="R21" s="58">
        <f>O21</f>
        <v>34</v>
      </c>
      <c r="S21" s="53"/>
      <c r="T21" s="53"/>
      <c r="U21" s="53"/>
      <c r="V21" s="53"/>
      <c r="W21" s="53"/>
      <c r="X21" s="53">
        <v>110000000000</v>
      </c>
      <c r="Y21" s="53"/>
      <c r="Z21" s="48"/>
      <c r="AA21" s="48"/>
      <c r="AB21" s="48"/>
    </row>
    <row r="22" spans="1:44" s="11" customFormat="1" ht="60" customHeight="1" x14ac:dyDescent="0.2">
      <c r="B22" s="25"/>
      <c r="C22" s="20" t="s">
        <v>135</v>
      </c>
      <c r="D22" s="146"/>
      <c r="E22" s="88"/>
      <c r="F22" s="143"/>
      <c r="G22" s="146"/>
      <c r="H22" s="82"/>
      <c r="I22" s="143"/>
      <c r="J22" s="59">
        <v>2</v>
      </c>
      <c r="K22" s="59">
        <v>2</v>
      </c>
      <c r="L22" s="59"/>
      <c r="M22" s="59"/>
      <c r="N22" s="62" t="s">
        <v>157</v>
      </c>
      <c r="O22" s="57">
        <f>4000/1000</f>
        <v>4</v>
      </c>
      <c r="P22" s="82"/>
      <c r="Q22" s="82"/>
      <c r="R22" s="59">
        <f t="shared" si="0"/>
        <v>4</v>
      </c>
      <c r="S22" s="22"/>
      <c r="T22" s="22"/>
      <c r="U22" s="22"/>
      <c r="V22" s="22"/>
      <c r="W22" s="22"/>
      <c r="X22" s="22">
        <v>15093264385</v>
      </c>
      <c r="Y22" s="22"/>
      <c r="Z22" s="12"/>
      <c r="AA22" s="12"/>
      <c r="AB22" s="12"/>
    </row>
    <row r="23" spans="1:44" s="11" customFormat="1" ht="90" x14ac:dyDescent="0.2">
      <c r="B23" s="25"/>
      <c r="C23" s="20" t="s">
        <v>93</v>
      </c>
      <c r="D23" s="80" t="s">
        <v>205</v>
      </c>
      <c r="E23" s="86" t="s">
        <v>78</v>
      </c>
      <c r="F23" s="141">
        <v>25</v>
      </c>
      <c r="G23" s="80" t="s">
        <v>51</v>
      </c>
      <c r="H23" s="80" t="s">
        <v>52</v>
      </c>
      <c r="I23" s="141">
        <v>25</v>
      </c>
      <c r="J23" s="59"/>
      <c r="K23" s="59"/>
      <c r="L23" s="59">
        <v>1</v>
      </c>
      <c r="M23" s="59">
        <v>1</v>
      </c>
      <c r="N23" s="62" t="s">
        <v>158</v>
      </c>
      <c r="O23" s="58">
        <v>2.1349999999999998</v>
      </c>
      <c r="P23" s="80" t="s">
        <v>51</v>
      </c>
      <c r="Q23" s="80" t="s">
        <v>52</v>
      </c>
      <c r="R23" s="58">
        <f t="shared" si="0"/>
        <v>2.1349999999999998</v>
      </c>
      <c r="S23" s="53">
        <v>4000000000</v>
      </c>
      <c r="T23" s="22"/>
      <c r="U23" s="22"/>
      <c r="V23" s="22"/>
      <c r="W23" s="22"/>
      <c r="X23" s="22"/>
      <c r="Y23" s="22"/>
      <c r="Z23" s="12"/>
      <c r="AA23" s="12"/>
      <c r="AB23" s="12"/>
    </row>
    <row r="24" spans="1:44" s="11" customFormat="1" ht="67.5" x14ac:dyDescent="0.2">
      <c r="B24" s="25">
        <v>2020002230046</v>
      </c>
      <c r="C24" s="20" t="s">
        <v>148</v>
      </c>
      <c r="D24" s="81"/>
      <c r="E24" s="87"/>
      <c r="F24" s="142"/>
      <c r="G24" s="81"/>
      <c r="H24" s="81"/>
      <c r="I24" s="142"/>
      <c r="J24" s="59">
        <v>110</v>
      </c>
      <c r="K24" s="59">
        <v>110</v>
      </c>
      <c r="L24" s="59">
        <v>110</v>
      </c>
      <c r="M24" s="59">
        <v>110</v>
      </c>
      <c r="N24" s="62" t="s">
        <v>159</v>
      </c>
      <c r="O24" s="57">
        <f>40+400</f>
        <v>440</v>
      </c>
      <c r="P24" s="81"/>
      <c r="Q24" s="81"/>
      <c r="R24" s="57">
        <f>+O24</f>
        <v>440</v>
      </c>
      <c r="S24" s="53">
        <f>4145000000+388518169</f>
        <v>4533518169</v>
      </c>
      <c r="T24" s="22"/>
      <c r="U24" s="22"/>
      <c r="V24" s="22"/>
      <c r="W24" s="22"/>
      <c r="X24" s="22"/>
      <c r="Y24" s="22"/>
      <c r="Z24" s="12"/>
      <c r="AA24" s="12"/>
      <c r="AB24" s="12"/>
    </row>
    <row r="25" spans="1:44" s="11" customFormat="1" ht="90" x14ac:dyDescent="0.2">
      <c r="B25" s="25"/>
      <c r="C25" s="20" t="s">
        <v>95</v>
      </c>
      <c r="D25" s="81"/>
      <c r="E25" s="87"/>
      <c r="F25" s="142"/>
      <c r="G25" s="81"/>
      <c r="H25" s="81"/>
      <c r="I25" s="142"/>
      <c r="J25" s="59"/>
      <c r="K25" s="59">
        <v>1</v>
      </c>
      <c r="L25" s="59">
        <v>1</v>
      </c>
      <c r="M25" s="59"/>
      <c r="N25" s="62" t="s">
        <v>160</v>
      </c>
      <c r="O25" s="58">
        <f>1525/1000</f>
        <v>1.5249999999999999</v>
      </c>
      <c r="P25" s="81"/>
      <c r="Q25" s="81"/>
      <c r="R25" s="58">
        <f t="shared" si="0"/>
        <v>1.5249999999999999</v>
      </c>
      <c r="S25" s="53">
        <v>2500000000</v>
      </c>
      <c r="T25" s="22"/>
      <c r="U25" s="22"/>
      <c r="V25" s="22"/>
      <c r="W25" s="22"/>
      <c r="X25" s="22"/>
      <c r="Y25" s="22"/>
      <c r="Z25" s="12"/>
      <c r="AA25" s="12"/>
      <c r="AB25" s="12"/>
    </row>
    <row r="26" spans="1:44" s="11" customFormat="1" ht="78.75" x14ac:dyDescent="0.2">
      <c r="B26" s="25"/>
      <c r="C26" s="20" t="s">
        <v>96</v>
      </c>
      <c r="D26" s="81"/>
      <c r="E26" s="87"/>
      <c r="F26" s="142"/>
      <c r="G26" s="81"/>
      <c r="H26" s="81"/>
      <c r="I26" s="142"/>
      <c r="J26" s="59"/>
      <c r="K26" s="59"/>
      <c r="L26" s="59">
        <v>1</v>
      </c>
      <c r="M26" s="59"/>
      <c r="N26" s="62" t="s">
        <v>161</v>
      </c>
      <c r="O26" s="57">
        <f>1200/1000</f>
        <v>1.2</v>
      </c>
      <c r="P26" s="81"/>
      <c r="Q26" s="81"/>
      <c r="R26" s="57">
        <f t="shared" si="0"/>
        <v>1.2</v>
      </c>
      <c r="S26" s="53">
        <v>3624105560</v>
      </c>
      <c r="T26" s="22"/>
      <c r="U26" s="9"/>
      <c r="V26" s="9"/>
      <c r="W26" s="22"/>
      <c r="X26" s="22"/>
      <c r="Y26" s="22"/>
      <c r="Z26" s="12"/>
      <c r="AA26" s="12"/>
      <c r="AB26" s="12"/>
    </row>
    <row r="27" spans="1:44" s="11" customFormat="1" ht="90" x14ac:dyDescent="0.2">
      <c r="B27" s="25"/>
      <c r="C27" s="20" t="s">
        <v>97</v>
      </c>
      <c r="D27" s="81"/>
      <c r="E27" s="87"/>
      <c r="F27" s="142"/>
      <c r="G27" s="81"/>
      <c r="H27" s="81"/>
      <c r="I27" s="142"/>
      <c r="J27" s="59"/>
      <c r="K27" s="59"/>
      <c r="L27" s="59">
        <v>1</v>
      </c>
      <c r="M27" s="59">
        <v>1</v>
      </c>
      <c r="N27" s="62" t="s">
        <v>162</v>
      </c>
      <c r="O27" s="58">
        <v>1.677</v>
      </c>
      <c r="P27" s="81"/>
      <c r="Q27" s="81"/>
      <c r="R27" s="58">
        <f t="shared" si="0"/>
        <v>1.677</v>
      </c>
      <c r="S27" s="53">
        <v>3563526867.7399998</v>
      </c>
      <c r="T27" s="22"/>
      <c r="U27" s="22"/>
      <c r="V27" s="22"/>
      <c r="W27" s="22"/>
      <c r="X27" s="22"/>
      <c r="Y27" s="22"/>
      <c r="Z27" s="12"/>
      <c r="AA27" s="12"/>
      <c r="AB27" s="12"/>
    </row>
    <row r="28" spans="1:44" s="11" customFormat="1" ht="78.75" x14ac:dyDescent="0.2">
      <c r="B28" s="25"/>
      <c r="C28" s="20" t="s">
        <v>98</v>
      </c>
      <c r="D28" s="81"/>
      <c r="E28" s="87"/>
      <c r="F28" s="142"/>
      <c r="G28" s="81"/>
      <c r="H28" s="81"/>
      <c r="I28" s="142"/>
      <c r="J28" s="59"/>
      <c r="K28" s="59">
        <v>1</v>
      </c>
      <c r="L28" s="59"/>
      <c r="M28" s="59"/>
      <c r="N28" s="62" t="s">
        <v>163</v>
      </c>
      <c r="O28" s="58">
        <v>1.5</v>
      </c>
      <c r="P28" s="81"/>
      <c r="Q28" s="81"/>
      <c r="R28" s="58">
        <f t="shared" si="0"/>
        <v>1.5</v>
      </c>
      <c r="S28" s="53">
        <v>3000000000</v>
      </c>
      <c r="T28" s="22"/>
      <c r="U28" s="22"/>
      <c r="V28" s="22"/>
      <c r="W28" s="22"/>
      <c r="X28" s="22"/>
      <c r="Y28" s="22"/>
      <c r="Z28" s="12"/>
      <c r="AA28" s="12"/>
      <c r="AB28" s="12"/>
    </row>
    <row r="29" spans="1:44" s="11" customFormat="1" ht="78.75" x14ac:dyDescent="0.2">
      <c r="B29" s="25"/>
      <c r="C29" s="20" t="s">
        <v>99</v>
      </c>
      <c r="D29" s="81"/>
      <c r="E29" s="87"/>
      <c r="F29" s="142"/>
      <c r="G29" s="81"/>
      <c r="H29" s="81"/>
      <c r="I29" s="142"/>
      <c r="J29" s="59"/>
      <c r="K29" s="59">
        <v>3</v>
      </c>
      <c r="L29" s="59">
        <v>4</v>
      </c>
      <c r="M29" s="59">
        <v>3</v>
      </c>
      <c r="N29" s="62" t="s">
        <v>161</v>
      </c>
      <c r="O29" s="57">
        <v>10</v>
      </c>
      <c r="P29" s="81"/>
      <c r="Q29" s="81"/>
      <c r="R29" s="57">
        <f t="shared" si="0"/>
        <v>10</v>
      </c>
      <c r="S29" s="53">
        <v>35000000000</v>
      </c>
      <c r="T29" s="22"/>
      <c r="U29" s="22"/>
      <c r="V29" s="22"/>
      <c r="W29" s="22"/>
      <c r="X29" s="22"/>
      <c r="Y29" s="22"/>
      <c r="Z29" s="12"/>
      <c r="AA29" s="12"/>
      <c r="AB29" s="12"/>
    </row>
    <row r="30" spans="1:44" s="11" customFormat="1" ht="101.25" x14ac:dyDescent="0.2">
      <c r="B30" s="25"/>
      <c r="C30" s="16" t="s">
        <v>101</v>
      </c>
      <c r="D30" s="81"/>
      <c r="E30" s="87"/>
      <c r="F30" s="142"/>
      <c r="G30" s="81"/>
      <c r="H30" s="81"/>
      <c r="I30" s="142"/>
      <c r="J30" s="59"/>
      <c r="K30" s="59">
        <v>1</v>
      </c>
      <c r="L30" s="59">
        <v>2</v>
      </c>
      <c r="M30" s="59">
        <v>1</v>
      </c>
      <c r="N30" s="62" t="s">
        <v>164</v>
      </c>
      <c r="O30" s="58">
        <v>3.7810000000000001</v>
      </c>
      <c r="P30" s="81"/>
      <c r="Q30" s="81"/>
      <c r="R30" s="58">
        <f t="shared" si="0"/>
        <v>3.7810000000000001</v>
      </c>
      <c r="S30" s="54">
        <v>271457742</v>
      </c>
      <c r="T30" s="22"/>
      <c r="U30" s="22"/>
      <c r="V30" s="22"/>
      <c r="W30" s="22"/>
      <c r="X30" s="79">
        <v>7206223518</v>
      </c>
      <c r="Y30" s="22"/>
      <c r="Z30" s="12"/>
      <c r="AA30" s="12"/>
      <c r="AB30" s="12"/>
    </row>
    <row r="31" spans="1:44" s="11" customFormat="1" ht="67.5" x14ac:dyDescent="0.2">
      <c r="B31" s="25"/>
      <c r="C31" s="20" t="s">
        <v>136</v>
      </c>
      <c r="D31" s="81"/>
      <c r="E31" s="87"/>
      <c r="F31" s="142"/>
      <c r="G31" s="81"/>
      <c r="H31" s="81"/>
      <c r="I31" s="142"/>
      <c r="J31" s="59">
        <v>4</v>
      </c>
      <c r="K31" s="59"/>
      <c r="L31" s="59"/>
      <c r="M31" s="59"/>
      <c r="N31" s="62" t="s">
        <v>165</v>
      </c>
      <c r="O31" s="58">
        <v>4</v>
      </c>
      <c r="P31" s="81"/>
      <c r="Q31" s="81"/>
      <c r="R31" s="58">
        <f t="shared" si="0"/>
        <v>4</v>
      </c>
      <c r="S31" s="54">
        <v>19881326126</v>
      </c>
      <c r="T31" s="22"/>
      <c r="U31" s="22"/>
      <c r="V31" s="22"/>
      <c r="W31" s="22"/>
      <c r="X31" s="22"/>
      <c r="Y31" s="22"/>
      <c r="Z31" s="12"/>
      <c r="AA31" s="12"/>
      <c r="AB31" s="12"/>
    </row>
    <row r="32" spans="1:44" s="51" customFormat="1" ht="67.5" x14ac:dyDescent="0.2">
      <c r="B32" s="52"/>
      <c r="C32" s="35" t="s">
        <v>133</v>
      </c>
      <c r="D32" s="81"/>
      <c r="E32" s="87"/>
      <c r="F32" s="142"/>
      <c r="G32" s="81"/>
      <c r="H32" s="81"/>
      <c r="I32" s="142"/>
      <c r="J32" s="57"/>
      <c r="K32" s="57"/>
      <c r="L32" s="57">
        <v>2</v>
      </c>
      <c r="M32" s="57">
        <v>2</v>
      </c>
      <c r="N32" s="62" t="s">
        <v>166</v>
      </c>
      <c r="O32" s="58">
        <v>4.2</v>
      </c>
      <c r="P32" s="81"/>
      <c r="Q32" s="81"/>
      <c r="R32" s="58">
        <f>O32</f>
        <v>4.2</v>
      </c>
      <c r="S32" s="53"/>
      <c r="T32" s="53"/>
      <c r="U32" s="53"/>
      <c r="V32" s="53"/>
      <c r="W32" s="53"/>
      <c r="X32" s="53">
        <v>19800000000</v>
      </c>
      <c r="Y32" s="53"/>
      <c r="Z32" s="48"/>
      <c r="AA32" s="48"/>
      <c r="AB32" s="48"/>
    </row>
    <row r="33" spans="2:28" s="51" customFormat="1" ht="73.5" customHeight="1" x14ac:dyDescent="0.2">
      <c r="B33" s="52"/>
      <c r="C33" s="35" t="s">
        <v>137</v>
      </c>
      <c r="D33" s="81"/>
      <c r="E33" s="87"/>
      <c r="F33" s="142"/>
      <c r="G33" s="81"/>
      <c r="H33" s="81"/>
      <c r="I33" s="142"/>
      <c r="J33" s="57">
        <v>2</v>
      </c>
      <c r="K33" s="57">
        <v>4</v>
      </c>
      <c r="L33" s="57">
        <v>2</v>
      </c>
      <c r="M33" s="57"/>
      <c r="N33" s="62" t="s">
        <v>167</v>
      </c>
      <c r="O33" s="58">
        <f>4.839+3.555</f>
        <v>8.3940000000000001</v>
      </c>
      <c r="P33" s="81"/>
      <c r="Q33" s="81"/>
      <c r="R33" s="58">
        <f>O33</f>
        <v>8.3940000000000001</v>
      </c>
      <c r="S33" s="53"/>
      <c r="T33" s="53"/>
      <c r="U33" s="53"/>
      <c r="V33" s="53"/>
      <c r="W33" s="53"/>
      <c r="X33" s="53">
        <v>17453941693</v>
      </c>
      <c r="Y33" s="53"/>
      <c r="Z33" s="48"/>
      <c r="AA33" s="48"/>
      <c r="AB33" s="48"/>
    </row>
    <row r="34" spans="2:28" s="11" customFormat="1" ht="84.75" customHeight="1" x14ac:dyDescent="0.2">
      <c r="B34" s="25">
        <v>2020002230102</v>
      </c>
      <c r="C34" s="20" t="s">
        <v>116</v>
      </c>
      <c r="D34" s="81"/>
      <c r="E34" s="87"/>
      <c r="F34" s="142"/>
      <c r="G34" s="81"/>
      <c r="H34" s="81"/>
      <c r="I34" s="142"/>
      <c r="J34" s="59"/>
      <c r="K34" s="59"/>
      <c r="L34" s="59">
        <v>1</v>
      </c>
      <c r="M34" s="59"/>
      <c r="N34" s="62" t="s">
        <v>168</v>
      </c>
      <c r="O34" s="58">
        <f>520/1000</f>
        <v>0.52</v>
      </c>
      <c r="P34" s="82"/>
      <c r="Q34" s="82"/>
      <c r="R34" s="58">
        <f t="shared" si="0"/>
        <v>0.52</v>
      </c>
      <c r="S34" s="54">
        <v>1955513117</v>
      </c>
      <c r="T34" s="22"/>
      <c r="U34" s="22"/>
      <c r="V34" s="22"/>
      <c r="W34" s="22"/>
      <c r="X34" s="22"/>
      <c r="Y34" s="22"/>
      <c r="Z34" s="12"/>
      <c r="AA34" s="12"/>
      <c r="AB34" s="12"/>
    </row>
    <row r="35" spans="2:28" s="11" customFormat="1" ht="78.75" x14ac:dyDescent="0.2">
      <c r="B35" s="25"/>
      <c r="C35" s="20" t="s">
        <v>146</v>
      </c>
      <c r="D35" s="80" t="s">
        <v>205</v>
      </c>
      <c r="E35" s="86" t="s">
        <v>81</v>
      </c>
      <c r="F35" s="141">
        <v>4.5</v>
      </c>
      <c r="G35" s="80" t="s">
        <v>53</v>
      </c>
      <c r="H35" s="80" t="s">
        <v>54</v>
      </c>
      <c r="I35" s="141">
        <v>4.5</v>
      </c>
      <c r="J35" s="59"/>
      <c r="K35" s="59">
        <v>1</v>
      </c>
      <c r="L35" s="59"/>
      <c r="M35" s="59"/>
      <c r="N35" s="62" t="s">
        <v>169</v>
      </c>
      <c r="O35" s="56">
        <v>0.51</v>
      </c>
      <c r="P35" s="80" t="s">
        <v>53</v>
      </c>
      <c r="Q35" s="80" t="s">
        <v>54</v>
      </c>
      <c r="R35" s="56">
        <v>0.51</v>
      </c>
      <c r="S35" s="22"/>
      <c r="T35" s="22"/>
      <c r="U35" s="22"/>
      <c r="V35" s="22"/>
      <c r="W35" s="22"/>
      <c r="X35" s="22">
        <v>1095887057</v>
      </c>
      <c r="Y35" s="22"/>
      <c r="Z35" s="12"/>
      <c r="AA35" s="12"/>
      <c r="AB35" s="12"/>
    </row>
    <row r="36" spans="2:28" s="11" customFormat="1" ht="78.75" x14ac:dyDescent="0.2">
      <c r="B36" s="25"/>
      <c r="C36" s="23" t="s">
        <v>128</v>
      </c>
      <c r="D36" s="81"/>
      <c r="E36" s="87"/>
      <c r="F36" s="142"/>
      <c r="G36" s="81"/>
      <c r="H36" s="81"/>
      <c r="I36" s="142"/>
      <c r="J36" s="59"/>
      <c r="K36" s="71">
        <v>0.5</v>
      </c>
      <c r="L36" s="71">
        <v>0.5</v>
      </c>
      <c r="M36" s="71"/>
      <c r="N36" s="62" t="s">
        <v>170</v>
      </c>
      <c r="O36" s="58">
        <f>1046.85/1000</f>
        <v>1.0468499999999998</v>
      </c>
      <c r="P36" s="81"/>
      <c r="Q36" s="81"/>
      <c r="R36" s="56">
        <f>O36</f>
        <v>1.0468499999999998</v>
      </c>
      <c r="S36" s="22">
        <v>2329159589.8600001</v>
      </c>
      <c r="T36" s="22"/>
      <c r="U36" s="22"/>
      <c r="V36" s="22"/>
      <c r="W36" s="22"/>
      <c r="X36" s="22"/>
      <c r="Y36" s="22"/>
      <c r="Z36" s="12"/>
      <c r="AA36" s="12"/>
      <c r="AB36" s="12"/>
    </row>
    <row r="37" spans="2:28" s="11" customFormat="1" ht="78.75" x14ac:dyDescent="0.2">
      <c r="B37" s="25"/>
      <c r="C37" s="20" t="s">
        <v>126</v>
      </c>
      <c r="D37" s="81"/>
      <c r="E37" s="87"/>
      <c r="F37" s="142"/>
      <c r="G37" s="81"/>
      <c r="H37" s="81"/>
      <c r="I37" s="142"/>
      <c r="J37" s="59"/>
      <c r="K37" s="71">
        <v>0.5</v>
      </c>
      <c r="L37" s="71">
        <v>0.5</v>
      </c>
      <c r="M37" s="59"/>
      <c r="N37" s="62" t="s">
        <v>171</v>
      </c>
      <c r="O37" s="58">
        <v>0.72165000000000001</v>
      </c>
      <c r="P37" s="81"/>
      <c r="Q37" s="81"/>
      <c r="R37" s="56">
        <f t="shared" si="0"/>
        <v>0.72165000000000001</v>
      </c>
      <c r="S37" s="22">
        <v>2758974085</v>
      </c>
      <c r="T37" s="22"/>
      <c r="U37" s="22"/>
      <c r="V37" s="22"/>
      <c r="W37" s="22"/>
      <c r="X37" s="22"/>
      <c r="Y37" s="22"/>
      <c r="Z37" s="12"/>
      <c r="AA37" s="12"/>
      <c r="AB37" s="12"/>
    </row>
    <row r="38" spans="2:28" s="11" customFormat="1" ht="78.75" x14ac:dyDescent="0.2">
      <c r="B38" s="25">
        <v>2019234660039</v>
      </c>
      <c r="C38" s="20" t="s">
        <v>147</v>
      </c>
      <c r="D38" s="81"/>
      <c r="E38" s="87"/>
      <c r="F38" s="142"/>
      <c r="G38" s="81"/>
      <c r="H38" s="81"/>
      <c r="I38" s="142"/>
      <c r="J38" s="59"/>
      <c r="K38" s="59"/>
      <c r="L38" s="59"/>
      <c r="M38" s="59"/>
      <c r="N38" s="62" t="s">
        <v>172</v>
      </c>
      <c r="O38" s="56">
        <v>0.3</v>
      </c>
      <c r="P38" s="81"/>
      <c r="Q38" s="81"/>
      <c r="R38" s="56">
        <f>O38</f>
        <v>0.3</v>
      </c>
      <c r="S38" s="22"/>
      <c r="T38" s="22"/>
      <c r="U38" s="22"/>
      <c r="V38" s="22"/>
      <c r="W38" s="22"/>
      <c r="X38" s="22">
        <v>1400000000</v>
      </c>
      <c r="Y38" s="22"/>
      <c r="Z38" s="12"/>
      <c r="AA38" s="12"/>
      <c r="AB38" s="12"/>
    </row>
    <row r="39" spans="2:28" s="11" customFormat="1" ht="90" x14ac:dyDescent="0.2">
      <c r="B39" s="25"/>
      <c r="C39" s="20" t="s">
        <v>127</v>
      </c>
      <c r="D39" s="81"/>
      <c r="E39" s="87"/>
      <c r="F39" s="142"/>
      <c r="G39" s="81"/>
      <c r="H39" s="81"/>
      <c r="I39" s="142"/>
      <c r="J39" s="59"/>
      <c r="K39" s="59">
        <v>1</v>
      </c>
      <c r="L39" s="59">
        <v>1</v>
      </c>
      <c r="M39" s="59"/>
      <c r="N39" s="62" t="s">
        <v>173</v>
      </c>
      <c r="O39" s="58">
        <v>1.5</v>
      </c>
      <c r="P39" s="81"/>
      <c r="Q39" s="81"/>
      <c r="R39" s="56">
        <f t="shared" si="0"/>
        <v>1.5</v>
      </c>
      <c r="S39" s="22">
        <v>2642408987</v>
      </c>
      <c r="T39" s="22"/>
      <c r="U39" s="22"/>
      <c r="V39" s="22"/>
      <c r="W39" s="22"/>
      <c r="X39" s="22"/>
      <c r="Y39" s="22"/>
      <c r="Z39" s="12"/>
      <c r="AA39" s="12"/>
      <c r="AB39" s="12"/>
    </row>
    <row r="40" spans="2:28" s="11" customFormat="1" ht="78.75" x14ac:dyDescent="0.2">
      <c r="B40" s="25"/>
      <c r="C40" s="20" t="s">
        <v>129</v>
      </c>
      <c r="D40" s="81"/>
      <c r="E40" s="87"/>
      <c r="F40" s="142"/>
      <c r="G40" s="81"/>
      <c r="H40" s="81"/>
      <c r="I40" s="142"/>
      <c r="J40" s="59"/>
      <c r="K40" s="59">
        <v>1</v>
      </c>
      <c r="L40" s="59">
        <v>1</v>
      </c>
      <c r="M40" s="59"/>
      <c r="N40" s="62" t="s">
        <v>174</v>
      </c>
      <c r="O40" s="58">
        <v>2.3199999999999998</v>
      </c>
      <c r="P40" s="81"/>
      <c r="Q40" s="81"/>
      <c r="R40" s="56">
        <f t="shared" si="0"/>
        <v>2.3199999999999998</v>
      </c>
      <c r="S40" s="22">
        <v>3614574290</v>
      </c>
      <c r="T40" s="22"/>
      <c r="U40" s="22"/>
      <c r="V40" s="22"/>
      <c r="W40" s="22"/>
      <c r="X40" s="22"/>
      <c r="Y40" s="22"/>
      <c r="Z40" s="12"/>
      <c r="AA40" s="12"/>
      <c r="AB40" s="12"/>
    </row>
    <row r="41" spans="2:28" s="11" customFormat="1" ht="101.25" x14ac:dyDescent="0.2">
      <c r="B41" s="25"/>
      <c r="C41" s="20" t="s">
        <v>130</v>
      </c>
      <c r="D41" s="81"/>
      <c r="E41" s="87"/>
      <c r="F41" s="142"/>
      <c r="G41" s="81"/>
      <c r="H41" s="81"/>
      <c r="I41" s="142"/>
      <c r="J41" s="59"/>
      <c r="K41" s="59">
        <v>1</v>
      </c>
      <c r="L41" s="59">
        <v>1</v>
      </c>
      <c r="M41" s="59"/>
      <c r="N41" s="62" t="s">
        <v>175</v>
      </c>
      <c r="O41" s="58">
        <v>1.5584</v>
      </c>
      <c r="P41" s="81"/>
      <c r="Q41" s="81"/>
      <c r="R41" s="56">
        <f t="shared" si="0"/>
        <v>1.5584</v>
      </c>
      <c r="S41" s="22">
        <v>1151778560</v>
      </c>
      <c r="T41" s="22"/>
      <c r="U41" s="22"/>
      <c r="V41" s="22"/>
      <c r="W41" s="22"/>
      <c r="X41" s="22"/>
      <c r="Y41" s="22"/>
      <c r="Z41" s="12"/>
      <c r="AA41" s="12"/>
      <c r="AB41" s="12"/>
    </row>
    <row r="42" spans="2:28" s="51" customFormat="1" ht="76.5" customHeight="1" x14ac:dyDescent="0.2">
      <c r="B42" s="52"/>
      <c r="C42" s="35" t="s">
        <v>140</v>
      </c>
      <c r="D42" s="80" t="s">
        <v>205</v>
      </c>
      <c r="E42" s="147" t="s">
        <v>82</v>
      </c>
      <c r="F42" s="141">
        <v>2</v>
      </c>
      <c r="G42" s="80" t="s">
        <v>55</v>
      </c>
      <c r="H42" s="80" t="s">
        <v>49</v>
      </c>
      <c r="I42" s="141">
        <v>2</v>
      </c>
      <c r="J42" s="57"/>
      <c r="K42" s="57">
        <v>1</v>
      </c>
      <c r="L42" s="57"/>
      <c r="M42" s="57"/>
      <c r="N42" s="62" t="s">
        <v>176</v>
      </c>
      <c r="O42" s="58">
        <v>1</v>
      </c>
      <c r="P42" s="80" t="s">
        <v>55</v>
      </c>
      <c r="Q42" s="80" t="s">
        <v>49</v>
      </c>
      <c r="R42" s="58">
        <f t="shared" si="0"/>
        <v>1</v>
      </c>
      <c r="S42" s="53">
        <v>420000000</v>
      </c>
      <c r="T42" s="53"/>
      <c r="U42" s="53"/>
      <c r="V42" s="53"/>
      <c r="W42" s="53"/>
      <c r="X42" s="53"/>
      <c r="Y42" s="53"/>
      <c r="Z42" s="48"/>
      <c r="AA42" s="48"/>
      <c r="AB42" s="48"/>
    </row>
    <row r="43" spans="2:28" s="51" customFormat="1" ht="101.25" x14ac:dyDescent="0.2">
      <c r="B43" s="52"/>
      <c r="C43" s="35" t="s">
        <v>125</v>
      </c>
      <c r="D43" s="81"/>
      <c r="E43" s="148"/>
      <c r="F43" s="142"/>
      <c r="G43" s="81"/>
      <c r="H43" s="81"/>
      <c r="I43" s="142"/>
      <c r="J43" s="57"/>
      <c r="K43" s="57">
        <v>1</v>
      </c>
      <c r="L43" s="57"/>
      <c r="M43" s="57"/>
      <c r="N43" s="62" t="s">
        <v>177</v>
      </c>
      <c r="O43" s="58">
        <v>1</v>
      </c>
      <c r="P43" s="81"/>
      <c r="Q43" s="81"/>
      <c r="R43" s="58">
        <v>1</v>
      </c>
      <c r="S43" s="53">
        <v>205059491</v>
      </c>
      <c r="T43" s="53"/>
      <c r="U43" s="53"/>
      <c r="V43" s="53"/>
      <c r="W43" s="53"/>
      <c r="X43" s="53"/>
      <c r="Y43" s="53"/>
      <c r="Z43" s="48"/>
      <c r="AA43" s="48"/>
      <c r="AB43" s="48"/>
    </row>
    <row r="44" spans="2:28" s="51" customFormat="1" ht="78.75" x14ac:dyDescent="0.2">
      <c r="B44" s="52"/>
      <c r="C44" s="35" t="s">
        <v>94</v>
      </c>
      <c r="D44" s="81"/>
      <c r="E44" s="148"/>
      <c r="F44" s="142"/>
      <c r="G44" s="81"/>
      <c r="H44" s="81"/>
      <c r="I44" s="142"/>
      <c r="J44" s="57"/>
      <c r="K44" s="57">
        <v>1</v>
      </c>
      <c r="L44" s="57"/>
      <c r="M44" s="57"/>
      <c r="N44" s="62" t="s">
        <v>178</v>
      </c>
      <c r="O44" s="58">
        <v>1</v>
      </c>
      <c r="P44" s="81"/>
      <c r="Q44" s="81"/>
      <c r="R44" s="58">
        <v>1</v>
      </c>
      <c r="S44" s="53">
        <v>398334983</v>
      </c>
      <c r="T44" s="53"/>
      <c r="U44" s="53"/>
      <c r="V44" s="53"/>
      <c r="W44" s="53"/>
      <c r="X44" s="53"/>
      <c r="Y44" s="53"/>
      <c r="Z44" s="48"/>
      <c r="AA44" s="48"/>
      <c r="AB44" s="48"/>
    </row>
    <row r="45" spans="2:28" s="51" customFormat="1" ht="78.75" x14ac:dyDescent="0.2">
      <c r="B45" s="52">
        <v>2020002230048</v>
      </c>
      <c r="C45" s="35" t="s">
        <v>141</v>
      </c>
      <c r="D45" s="82"/>
      <c r="E45" s="149"/>
      <c r="F45" s="143"/>
      <c r="G45" s="82"/>
      <c r="H45" s="82"/>
      <c r="I45" s="143"/>
      <c r="J45" s="57"/>
      <c r="K45" s="72">
        <v>0.7</v>
      </c>
      <c r="L45" s="72">
        <v>0.3</v>
      </c>
      <c r="M45" s="57"/>
      <c r="N45" s="62" t="s">
        <v>179</v>
      </c>
      <c r="O45" s="57">
        <v>1</v>
      </c>
      <c r="P45" s="82"/>
      <c r="Q45" s="82"/>
      <c r="R45" s="57">
        <f t="shared" si="0"/>
        <v>1</v>
      </c>
      <c r="S45" s="53">
        <v>70000000</v>
      </c>
      <c r="T45" s="53"/>
      <c r="U45" s="53"/>
      <c r="V45" s="53"/>
      <c r="W45" s="53"/>
      <c r="X45" s="53"/>
      <c r="Y45" s="53"/>
      <c r="Z45" s="48"/>
      <c r="AA45" s="48"/>
      <c r="AB45" s="48"/>
    </row>
    <row r="46" spans="2:28" s="11" customFormat="1" ht="21" customHeight="1" x14ac:dyDescent="0.2">
      <c r="B46" s="85" t="s">
        <v>22</v>
      </c>
      <c r="C46" s="85"/>
      <c r="D46" s="85" t="s">
        <v>60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</row>
    <row r="47" spans="2:28" s="11" customFormat="1" ht="11.25" x14ac:dyDescent="0.2">
      <c r="B47" s="83" t="s">
        <v>16</v>
      </c>
      <c r="C47" s="83"/>
      <c r="D47" s="83" t="s">
        <v>56</v>
      </c>
      <c r="E47" s="83"/>
      <c r="F47" s="83"/>
      <c r="G47" s="83"/>
      <c r="H47" s="83"/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2:28" s="51" customFormat="1" ht="66.75" customHeight="1" x14ac:dyDescent="0.2">
      <c r="B48" s="52">
        <v>20200022300095</v>
      </c>
      <c r="C48" s="35" t="s">
        <v>104</v>
      </c>
      <c r="D48" s="80" t="s">
        <v>206</v>
      </c>
      <c r="E48" s="86" t="s">
        <v>91</v>
      </c>
      <c r="F48" s="156">
        <v>1</v>
      </c>
      <c r="G48" s="80" t="s">
        <v>57</v>
      </c>
      <c r="H48" s="80" t="s">
        <v>49</v>
      </c>
      <c r="I48" s="156">
        <v>1</v>
      </c>
      <c r="J48" s="49"/>
      <c r="K48" s="72">
        <v>0.5</v>
      </c>
      <c r="L48" s="72">
        <v>0.5</v>
      </c>
      <c r="M48" s="49"/>
      <c r="N48" s="63" t="s">
        <v>181</v>
      </c>
      <c r="O48" s="57">
        <v>1</v>
      </c>
      <c r="P48" s="80" t="s">
        <v>57</v>
      </c>
      <c r="Q48" s="80" t="s">
        <v>49</v>
      </c>
      <c r="R48" s="57">
        <f>O48</f>
        <v>1</v>
      </c>
      <c r="S48" s="53">
        <v>1620000000</v>
      </c>
      <c r="T48" s="53"/>
      <c r="U48" s="53"/>
      <c r="V48" s="53"/>
      <c r="W48" s="53"/>
      <c r="X48" s="53"/>
      <c r="Y48" s="53"/>
      <c r="Z48" s="48"/>
      <c r="AA48" s="48"/>
      <c r="AB48" s="48"/>
    </row>
    <row r="49" spans="2:28" s="51" customFormat="1" ht="78.75" x14ac:dyDescent="0.2">
      <c r="B49" s="52">
        <v>2020002230097</v>
      </c>
      <c r="C49" s="35" t="s">
        <v>131</v>
      </c>
      <c r="D49" s="81"/>
      <c r="E49" s="87"/>
      <c r="F49" s="157"/>
      <c r="G49" s="81"/>
      <c r="H49" s="81"/>
      <c r="I49" s="157"/>
      <c r="J49" s="72"/>
      <c r="K49" s="72">
        <v>0.5</v>
      </c>
      <c r="L49" s="72">
        <v>0.5</v>
      </c>
      <c r="M49" s="72"/>
      <c r="N49" s="63" t="s">
        <v>180</v>
      </c>
      <c r="O49" s="57">
        <v>1</v>
      </c>
      <c r="P49" s="81"/>
      <c r="Q49" s="81"/>
      <c r="R49" s="57">
        <v>1</v>
      </c>
      <c r="S49" s="53">
        <v>793501173</v>
      </c>
      <c r="T49" s="53"/>
      <c r="U49" s="53"/>
      <c r="V49" s="53"/>
      <c r="W49" s="53"/>
      <c r="X49" s="53"/>
      <c r="Y49" s="53"/>
      <c r="Z49" s="48"/>
      <c r="AA49" s="48"/>
      <c r="AB49" s="48"/>
    </row>
    <row r="50" spans="2:28" s="51" customFormat="1" ht="78.75" x14ac:dyDescent="0.2">
      <c r="B50" s="52">
        <v>2020002230096</v>
      </c>
      <c r="C50" s="35" t="s">
        <v>105</v>
      </c>
      <c r="D50" s="81"/>
      <c r="E50" s="87"/>
      <c r="F50" s="157"/>
      <c r="G50" s="81"/>
      <c r="H50" s="81"/>
      <c r="I50" s="157"/>
      <c r="J50" s="36">
        <v>0.25</v>
      </c>
      <c r="K50" s="36">
        <v>0.25</v>
      </c>
      <c r="L50" s="36">
        <v>0.25</v>
      </c>
      <c r="M50" s="36">
        <v>0.25</v>
      </c>
      <c r="N50" s="63" t="s">
        <v>182</v>
      </c>
      <c r="O50" s="57">
        <v>1</v>
      </c>
      <c r="P50" s="81"/>
      <c r="Q50" s="81"/>
      <c r="R50" s="57">
        <f t="shared" ref="R50:R52" si="1">O50</f>
        <v>1</v>
      </c>
      <c r="S50" s="53">
        <v>1000000000</v>
      </c>
      <c r="T50" s="53"/>
      <c r="U50" s="53"/>
      <c r="V50" s="53"/>
      <c r="W50" s="53"/>
      <c r="X50" s="53"/>
      <c r="Y50" s="53"/>
      <c r="Z50" s="48"/>
      <c r="AA50" s="48"/>
      <c r="AB50" s="48"/>
    </row>
    <row r="51" spans="2:28" s="51" customFormat="1" ht="90" x14ac:dyDescent="0.2">
      <c r="B51" s="52"/>
      <c r="C51" s="35" t="s">
        <v>102</v>
      </c>
      <c r="D51" s="81"/>
      <c r="E51" s="87"/>
      <c r="F51" s="157"/>
      <c r="G51" s="81"/>
      <c r="H51" s="81"/>
      <c r="I51" s="157"/>
      <c r="J51" s="36">
        <v>0.25</v>
      </c>
      <c r="K51" s="36">
        <v>0.25</v>
      </c>
      <c r="L51" s="36">
        <v>0.25</v>
      </c>
      <c r="M51" s="36">
        <v>0.25</v>
      </c>
      <c r="N51" s="63" t="s">
        <v>183</v>
      </c>
      <c r="O51" s="57">
        <v>1</v>
      </c>
      <c r="P51" s="81"/>
      <c r="Q51" s="81"/>
      <c r="R51" s="57">
        <f t="shared" si="1"/>
        <v>1</v>
      </c>
      <c r="S51" s="53">
        <v>4799733196</v>
      </c>
      <c r="T51" s="53"/>
      <c r="U51" s="53"/>
      <c r="V51" s="53"/>
      <c r="W51" s="53"/>
      <c r="X51" s="53"/>
      <c r="Y51" s="53"/>
      <c r="Z51" s="48"/>
      <c r="AA51" s="48"/>
      <c r="AB51" s="48"/>
    </row>
    <row r="52" spans="2:28" s="11" customFormat="1" ht="57" customHeight="1" x14ac:dyDescent="0.2">
      <c r="B52" s="25"/>
      <c r="C52" s="20" t="s">
        <v>103</v>
      </c>
      <c r="D52" s="81"/>
      <c r="E52" s="87"/>
      <c r="F52" s="157"/>
      <c r="G52" s="81"/>
      <c r="H52" s="81"/>
      <c r="I52" s="157"/>
      <c r="J52" s="36">
        <v>0.25</v>
      </c>
      <c r="K52" s="36">
        <v>0.25</v>
      </c>
      <c r="L52" s="36">
        <v>0.25</v>
      </c>
      <c r="M52" s="36">
        <v>0.25</v>
      </c>
      <c r="N52" s="63" t="s">
        <v>184</v>
      </c>
      <c r="O52" s="57">
        <v>1</v>
      </c>
      <c r="P52" s="81"/>
      <c r="Q52" s="81"/>
      <c r="R52" s="59">
        <f t="shared" si="1"/>
        <v>1</v>
      </c>
      <c r="S52" s="22"/>
      <c r="T52" s="22"/>
      <c r="U52" s="22"/>
      <c r="V52" s="22"/>
      <c r="W52" s="22"/>
      <c r="X52" s="22">
        <v>38500000000</v>
      </c>
      <c r="Y52" s="22"/>
      <c r="Z52" s="12"/>
      <c r="AA52" s="12"/>
      <c r="AB52" s="12"/>
    </row>
    <row r="53" spans="2:28" s="11" customFormat="1" ht="22.5" customHeight="1" x14ac:dyDescent="0.2">
      <c r="B53" s="85" t="s">
        <v>22</v>
      </c>
      <c r="C53" s="85"/>
      <c r="D53" s="85" t="s">
        <v>60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</row>
    <row r="54" spans="2:28" s="11" customFormat="1" ht="22.5" customHeight="1" x14ac:dyDescent="0.2">
      <c r="B54" s="83" t="s">
        <v>16</v>
      </c>
      <c r="C54" s="83"/>
      <c r="D54" s="83" t="s">
        <v>58</v>
      </c>
      <c r="E54" s="83"/>
      <c r="F54" s="83"/>
      <c r="G54" s="83"/>
      <c r="H54" s="83"/>
      <c r="I54" s="83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2:28" s="11" customFormat="1" ht="138" customHeight="1" x14ac:dyDescent="0.2">
      <c r="B55" s="25"/>
      <c r="C55" s="20" t="s">
        <v>202</v>
      </c>
      <c r="D55" s="12"/>
      <c r="E55" s="66" t="s">
        <v>89</v>
      </c>
      <c r="F55" s="67">
        <v>1</v>
      </c>
      <c r="G55" s="65" t="s">
        <v>59</v>
      </c>
      <c r="H55" s="68">
        <v>1</v>
      </c>
      <c r="I55" s="67">
        <v>1</v>
      </c>
      <c r="J55" s="18">
        <v>0.25</v>
      </c>
      <c r="K55" s="18">
        <v>0.25</v>
      </c>
      <c r="L55" s="18">
        <v>0.25</v>
      </c>
      <c r="M55" s="18">
        <v>0.25</v>
      </c>
      <c r="N55" s="74" t="s">
        <v>203</v>
      </c>
      <c r="O55" s="69">
        <v>10</v>
      </c>
      <c r="P55" s="65" t="s">
        <v>204</v>
      </c>
      <c r="Q55" s="68">
        <v>1</v>
      </c>
      <c r="R55" s="69">
        <v>10</v>
      </c>
      <c r="S55" s="22">
        <v>476928000</v>
      </c>
      <c r="T55" s="22"/>
      <c r="U55" s="22"/>
      <c r="V55" s="22"/>
      <c r="W55" s="22"/>
      <c r="X55" s="22"/>
      <c r="Y55" s="22"/>
      <c r="Z55" s="12"/>
      <c r="AA55" s="12"/>
      <c r="AB55" s="12"/>
    </row>
    <row r="56" spans="2:28" s="13" customFormat="1" ht="22.5" customHeight="1" x14ac:dyDescent="0.25">
      <c r="B56" s="85" t="s">
        <v>22</v>
      </c>
      <c r="C56" s="85"/>
      <c r="D56" s="85" t="s">
        <v>61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</row>
    <row r="57" spans="2:28" s="11" customFormat="1" ht="11.25" x14ac:dyDescent="0.2">
      <c r="B57" s="83" t="s">
        <v>16</v>
      </c>
      <c r="C57" s="83"/>
      <c r="D57" s="83" t="s">
        <v>62</v>
      </c>
      <c r="E57" s="83"/>
      <c r="F57" s="83"/>
      <c r="G57" s="83"/>
      <c r="H57" s="83"/>
      <c r="I57" s="83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2:28" s="14" customFormat="1" ht="55.5" customHeight="1" x14ac:dyDescent="0.2">
      <c r="B58" s="25"/>
      <c r="C58" s="20" t="s">
        <v>117</v>
      </c>
      <c r="D58" s="100" t="s">
        <v>207</v>
      </c>
      <c r="E58" s="86" t="s">
        <v>90</v>
      </c>
      <c r="F58" s="102">
        <v>1</v>
      </c>
      <c r="G58" s="100" t="s">
        <v>63</v>
      </c>
      <c r="H58" s="100" t="s">
        <v>49</v>
      </c>
      <c r="I58" s="107">
        <f>F58</f>
        <v>1</v>
      </c>
      <c r="J58" s="70"/>
      <c r="K58" s="70">
        <v>0.3</v>
      </c>
      <c r="L58" s="70">
        <v>0.35</v>
      </c>
      <c r="M58" s="70">
        <v>0.35</v>
      </c>
      <c r="N58" s="63" t="s">
        <v>185</v>
      </c>
      <c r="O58" s="59">
        <v>1</v>
      </c>
      <c r="P58" s="100" t="s">
        <v>63</v>
      </c>
      <c r="Q58" s="100" t="s">
        <v>49</v>
      </c>
      <c r="R58" s="59">
        <f>O58</f>
        <v>1</v>
      </c>
      <c r="S58" s="22">
        <v>800000000</v>
      </c>
      <c r="T58" s="22"/>
      <c r="U58" s="22"/>
      <c r="V58" s="22"/>
      <c r="W58" s="22"/>
      <c r="X58" s="22">
        <v>8000000000</v>
      </c>
      <c r="Y58" s="22"/>
      <c r="Z58" s="12"/>
      <c r="AA58" s="12"/>
      <c r="AB58" s="12"/>
    </row>
    <row r="59" spans="2:28" s="14" customFormat="1" ht="67.5" x14ac:dyDescent="0.2">
      <c r="B59" s="25"/>
      <c r="C59" s="20" t="s">
        <v>118</v>
      </c>
      <c r="D59" s="101"/>
      <c r="E59" s="87"/>
      <c r="F59" s="103"/>
      <c r="G59" s="101"/>
      <c r="H59" s="101"/>
      <c r="I59" s="108"/>
      <c r="J59" s="70"/>
      <c r="K59" s="70"/>
      <c r="L59" s="70">
        <v>0.5</v>
      </c>
      <c r="M59" s="70">
        <v>0.5</v>
      </c>
      <c r="N59" s="63" t="s">
        <v>186</v>
      </c>
      <c r="O59" s="59">
        <v>1</v>
      </c>
      <c r="P59" s="101"/>
      <c r="Q59" s="101"/>
      <c r="R59" s="59">
        <f t="shared" ref="R59:R61" si="2">O59</f>
        <v>1</v>
      </c>
      <c r="S59" s="22">
        <v>1400000000</v>
      </c>
      <c r="T59" s="22"/>
      <c r="U59" s="22"/>
      <c r="V59" s="22"/>
      <c r="W59" s="22"/>
      <c r="X59" s="22">
        <v>14000000000</v>
      </c>
      <c r="Y59" s="22"/>
      <c r="Z59" s="12"/>
      <c r="AA59" s="12"/>
      <c r="AB59" s="12"/>
    </row>
    <row r="60" spans="2:28" s="14" customFormat="1" ht="56.25" x14ac:dyDescent="0.2">
      <c r="B60" s="25"/>
      <c r="C60" s="20" t="s">
        <v>119</v>
      </c>
      <c r="D60" s="101"/>
      <c r="E60" s="87"/>
      <c r="F60" s="103"/>
      <c r="G60" s="101"/>
      <c r="H60" s="101"/>
      <c r="I60" s="108"/>
      <c r="J60" s="70"/>
      <c r="K60" s="70"/>
      <c r="L60" s="70">
        <v>1</v>
      </c>
      <c r="M60" s="70"/>
      <c r="N60" s="63" t="s">
        <v>187</v>
      </c>
      <c r="O60" s="59">
        <v>1</v>
      </c>
      <c r="P60" s="101"/>
      <c r="Q60" s="101"/>
      <c r="R60" s="59">
        <f t="shared" si="2"/>
        <v>1</v>
      </c>
      <c r="S60" s="22">
        <v>924000000</v>
      </c>
      <c r="T60" s="22"/>
      <c r="U60" s="22"/>
      <c r="V60" s="22"/>
      <c r="W60" s="22"/>
      <c r="X60" s="22"/>
      <c r="Y60" s="22"/>
      <c r="Z60" s="12"/>
      <c r="AA60" s="12"/>
      <c r="AB60" s="12"/>
    </row>
    <row r="61" spans="2:28" s="14" customFormat="1" ht="67.5" x14ac:dyDescent="0.2">
      <c r="B61" s="25"/>
      <c r="C61" s="20" t="s">
        <v>123</v>
      </c>
      <c r="D61" s="111"/>
      <c r="E61" s="88"/>
      <c r="F61" s="110"/>
      <c r="G61" s="111"/>
      <c r="H61" s="111"/>
      <c r="I61" s="109"/>
      <c r="J61" s="70">
        <v>0.25</v>
      </c>
      <c r="K61" s="70">
        <v>0.25</v>
      </c>
      <c r="L61" s="70">
        <v>0.25</v>
      </c>
      <c r="M61" s="70">
        <v>0.25</v>
      </c>
      <c r="N61" s="63" t="s">
        <v>188</v>
      </c>
      <c r="O61" s="59">
        <v>1</v>
      </c>
      <c r="P61" s="111"/>
      <c r="Q61" s="111"/>
      <c r="R61" s="59">
        <f t="shared" si="2"/>
        <v>1</v>
      </c>
      <c r="S61" s="53">
        <v>3500000000</v>
      </c>
      <c r="T61" s="22"/>
      <c r="U61" s="22"/>
      <c r="V61" s="22">
        <v>17213972146</v>
      </c>
      <c r="W61" s="22"/>
      <c r="X61" s="22"/>
      <c r="Y61" s="22"/>
      <c r="Z61" s="12"/>
      <c r="AA61" s="12"/>
      <c r="AB61" s="12"/>
    </row>
    <row r="62" spans="2:28" s="14" customFormat="1" ht="11.25" x14ac:dyDescent="0.2">
      <c r="B62" s="98" t="s">
        <v>216</v>
      </c>
      <c r="C62" s="99"/>
      <c r="D62" s="76" t="s">
        <v>215</v>
      </c>
      <c r="E62" s="77"/>
      <c r="F62" s="78"/>
      <c r="G62" s="76"/>
      <c r="H62" s="76"/>
      <c r="I62" s="78"/>
      <c r="J62" s="70"/>
      <c r="K62" s="70"/>
      <c r="L62" s="70"/>
      <c r="M62" s="70"/>
      <c r="N62" s="63"/>
      <c r="O62" s="59"/>
      <c r="P62" s="75"/>
      <c r="Q62" s="75"/>
      <c r="R62" s="59"/>
      <c r="S62" s="53"/>
      <c r="T62" s="22"/>
      <c r="U62" s="22"/>
      <c r="V62" s="22"/>
      <c r="W62" s="22"/>
      <c r="X62" s="22"/>
      <c r="Y62" s="22"/>
      <c r="Z62" s="12"/>
      <c r="AA62" s="12"/>
      <c r="AB62" s="12"/>
    </row>
    <row r="63" spans="2:28" s="14" customFormat="1" ht="11.25" x14ac:dyDescent="0.2">
      <c r="B63" s="106" t="s">
        <v>22</v>
      </c>
      <c r="C63" s="106"/>
      <c r="D63" s="106" t="s">
        <v>61</v>
      </c>
      <c r="E63" s="106"/>
      <c r="F63" s="106"/>
      <c r="G63" s="106"/>
      <c r="H63" s="106"/>
      <c r="I63" s="106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</row>
    <row r="64" spans="2:28" s="14" customFormat="1" ht="11.25" x14ac:dyDescent="0.2">
      <c r="B64" s="83" t="s">
        <v>16</v>
      </c>
      <c r="C64" s="83"/>
      <c r="D64" s="83" t="s">
        <v>64</v>
      </c>
      <c r="E64" s="83"/>
      <c r="F64" s="83"/>
      <c r="G64" s="83"/>
      <c r="H64" s="83"/>
      <c r="I64" s="83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spans="2:28" s="14" customFormat="1" ht="90" x14ac:dyDescent="0.2">
      <c r="B65" s="25">
        <v>2020002230050</v>
      </c>
      <c r="C65" s="20" t="s">
        <v>113</v>
      </c>
      <c r="D65" s="100" t="s">
        <v>208</v>
      </c>
      <c r="E65" s="86" t="s">
        <v>84</v>
      </c>
      <c r="F65" s="102">
        <v>1</v>
      </c>
      <c r="G65" s="100" t="s">
        <v>65</v>
      </c>
      <c r="H65" s="100" t="s">
        <v>49</v>
      </c>
      <c r="I65" s="160">
        <v>1</v>
      </c>
      <c r="J65" s="59"/>
      <c r="K65" s="59">
        <v>1</v>
      </c>
      <c r="L65" s="59"/>
      <c r="M65" s="59"/>
      <c r="N65" s="63" t="s">
        <v>189</v>
      </c>
      <c r="O65" s="59">
        <v>1</v>
      </c>
      <c r="P65" s="100" t="s">
        <v>65</v>
      </c>
      <c r="Q65" s="100" t="s">
        <v>49</v>
      </c>
      <c r="R65" s="59">
        <f>O65</f>
        <v>1</v>
      </c>
      <c r="S65" s="22">
        <v>949726109</v>
      </c>
      <c r="T65" s="22"/>
      <c r="U65" s="22"/>
      <c r="V65" s="22"/>
      <c r="W65" s="22"/>
      <c r="X65" s="22"/>
      <c r="Y65" s="22"/>
      <c r="Z65" s="12"/>
      <c r="AA65" s="12"/>
      <c r="AB65" s="12"/>
    </row>
    <row r="66" spans="2:28" s="14" customFormat="1" ht="101.25" x14ac:dyDescent="0.2">
      <c r="B66" s="25" t="s">
        <v>150</v>
      </c>
      <c r="C66" s="20" t="s">
        <v>149</v>
      </c>
      <c r="D66" s="101"/>
      <c r="E66" s="87"/>
      <c r="F66" s="103"/>
      <c r="G66" s="101"/>
      <c r="H66" s="101"/>
      <c r="I66" s="161"/>
      <c r="J66" s="59">
        <v>1</v>
      </c>
      <c r="K66" s="59"/>
      <c r="L66" s="59"/>
      <c r="M66" s="59"/>
      <c r="N66" s="63" t="s">
        <v>190</v>
      </c>
      <c r="O66" s="59">
        <v>1</v>
      </c>
      <c r="P66" s="101"/>
      <c r="Q66" s="101"/>
      <c r="R66" s="59">
        <v>1</v>
      </c>
      <c r="S66" s="22">
        <v>359481714</v>
      </c>
      <c r="T66" s="22"/>
      <c r="U66" s="22"/>
      <c r="V66" s="22"/>
      <c r="W66" s="22"/>
      <c r="X66" s="22"/>
      <c r="Y66" s="22"/>
      <c r="Z66" s="12"/>
      <c r="AA66" s="12"/>
      <c r="AB66" s="12"/>
    </row>
    <row r="67" spans="2:28" s="14" customFormat="1" ht="78.75" x14ac:dyDescent="0.2">
      <c r="B67" s="25">
        <v>2020002230090</v>
      </c>
      <c r="C67" s="20" t="s">
        <v>114</v>
      </c>
      <c r="D67" s="101"/>
      <c r="E67" s="87"/>
      <c r="F67" s="103"/>
      <c r="G67" s="101"/>
      <c r="H67" s="101"/>
      <c r="I67" s="161"/>
      <c r="J67" s="59"/>
      <c r="K67" s="59">
        <v>1</v>
      </c>
      <c r="L67" s="59"/>
      <c r="M67" s="59"/>
      <c r="N67" s="63" t="s">
        <v>191</v>
      </c>
      <c r="O67" s="59">
        <v>1</v>
      </c>
      <c r="P67" s="101"/>
      <c r="Q67" s="101"/>
      <c r="R67" s="59">
        <f t="shared" ref="R67" si="3">O67</f>
        <v>1</v>
      </c>
      <c r="S67" s="22">
        <v>83495962</v>
      </c>
      <c r="T67" s="22"/>
      <c r="U67" s="22"/>
      <c r="V67" s="22"/>
      <c r="W67" s="22"/>
      <c r="X67" s="22"/>
      <c r="Y67" s="22"/>
      <c r="Z67" s="12"/>
      <c r="AA67" s="12"/>
      <c r="AB67" s="12"/>
    </row>
    <row r="68" spans="2:28" s="14" customFormat="1" ht="24" customHeight="1" x14ac:dyDescent="0.2">
      <c r="B68" s="85" t="s">
        <v>22</v>
      </c>
      <c r="C68" s="85"/>
      <c r="D68" s="85" t="s">
        <v>61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</row>
    <row r="69" spans="2:28" s="14" customFormat="1" ht="11.25" x14ac:dyDescent="0.2">
      <c r="B69" s="83" t="s">
        <v>16</v>
      </c>
      <c r="C69" s="83"/>
      <c r="D69" s="83" t="s">
        <v>66</v>
      </c>
      <c r="E69" s="83"/>
      <c r="F69" s="83"/>
      <c r="G69" s="83"/>
      <c r="H69" s="83"/>
      <c r="I69" s="83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2:28" s="14" customFormat="1" ht="81.75" customHeight="1" x14ac:dyDescent="0.2">
      <c r="B70" s="25"/>
      <c r="C70" s="50" t="s">
        <v>106</v>
      </c>
      <c r="D70" s="100" t="s">
        <v>209</v>
      </c>
      <c r="E70" s="86" t="s">
        <v>79</v>
      </c>
      <c r="F70" s="104">
        <v>1</v>
      </c>
      <c r="G70" s="100" t="s">
        <v>67</v>
      </c>
      <c r="H70" s="100" t="s">
        <v>49</v>
      </c>
      <c r="I70" s="158">
        <v>1</v>
      </c>
      <c r="J70" s="70"/>
      <c r="K70" s="70">
        <v>0.5</v>
      </c>
      <c r="L70" s="70">
        <v>0.5</v>
      </c>
      <c r="M70" s="70"/>
      <c r="N70" s="64" t="s">
        <v>192</v>
      </c>
      <c r="O70" s="59">
        <v>1</v>
      </c>
      <c r="P70" s="100" t="s">
        <v>67</v>
      </c>
      <c r="Q70" s="100" t="s">
        <v>49</v>
      </c>
      <c r="R70" s="59">
        <f>O70</f>
        <v>1</v>
      </c>
      <c r="S70" s="22">
        <v>1956104980</v>
      </c>
      <c r="T70" s="22"/>
      <c r="U70" s="22"/>
      <c r="V70" s="22"/>
      <c r="W70" s="22"/>
      <c r="X70" s="22"/>
      <c r="Y70" s="22"/>
      <c r="Z70" s="12"/>
      <c r="AA70" s="12"/>
      <c r="AB70" s="12"/>
    </row>
    <row r="71" spans="2:28" s="14" customFormat="1" ht="67.5" x14ac:dyDescent="0.2">
      <c r="B71" s="25">
        <v>2019234660040</v>
      </c>
      <c r="C71" s="20" t="s">
        <v>144</v>
      </c>
      <c r="D71" s="101"/>
      <c r="E71" s="87"/>
      <c r="F71" s="105"/>
      <c r="G71" s="101"/>
      <c r="H71" s="101"/>
      <c r="I71" s="159"/>
      <c r="J71" s="70">
        <v>0.25</v>
      </c>
      <c r="K71" s="70">
        <v>0.25</v>
      </c>
      <c r="L71" s="70">
        <v>0.25</v>
      </c>
      <c r="M71" s="70">
        <v>0.25</v>
      </c>
      <c r="N71" s="64" t="s">
        <v>193</v>
      </c>
      <c r="O71" s="59">
        <v>1</v>
      </c>
      <c r="P71" s="101"/>
      <c r="Q71" s="101"/>
      <c r="R71" s="59">
        <v>1</v>
      </c>
      <c r="S71" s="22"/>
      <c r="T71" s="22"/>
      <c r="U71" s="22"/>
      <c r="V71" s="22"/>
      <c r="W71" s="22"/>
      <c r="X71" s="22">
        <v>3002022055</v>
      </c>
      <c r="Y71" s="46"/>
      <c r="Z71" s="12"/>
      <c r="AA71" s="12"/>
      <c r="AB71" s="12"/>
    </row>
    <row r="72" spans="2:28" s="14" customFormat="1" ht="67.5" x14ac:dyDescent="0.2">
      <c r="B72" s="25">
        <v>2019234660041</v>
      </c>
      <c r="C72" s="20" t="s">
        <v>145</v>
      </c>
      <c r="D72" s="101"/>
      <c r="E72" s="87"/>
      <c r="F72" s="105"/>
      <c r="G72" s="101"/>
      <c r="H72" s="101"/>
      <c r="I72" s="159"/>
      <c r="J72" s="70">
        <v>0.25</v>
      </c>
      <c r="K72" s="70">
        <v>0.25</v>
      </c>
      <c r="L72" s="70">
        <v>0.25</v>
      </c>
      <c r="M72" s="70">
        <v>0.25</v>
      </c>
      <c r="N72" s="64" t="s">
        <v>194</v>
      </c>
      <c r="O72" s="59">
        <v>1</v>
      </c>
      <c r="P72" s="101"/>
      <c r="Q72" s="101"/>
      <c r="R72" s="59">
        <v>1</v>
      </c>
      <c r="S72" s="22"/>
      <c r="T72" s="22"/>
      <c r="U72" s="22"/>
      <c r="V72" s="22"/>
      <c r="W72" s="22"/>
      <c r="X72" s="22">
        <v>1463368395</v>
      </c>
      <c r="Y72" s="46"/>
      <c r="Z72" s="12"/>
      <c r="AA72" s="12"/>
      <c r="AB72" s="12"/>
    </row>
    <row r="73" spans="2:28" s="14" customFormat="1" ht="63.75" customHeight="1" x14ac:dyDescent="0.2">
      <c r="B73" s="25">
        <v>2019234660034</v>
      </c>
      <c r="C73" s="50" t="s">
        <v>107</v>
      </c>
      <c r="D73" s="101"/>
      <c r="E73" s="87"/>
      <c r="F73" s="105"/>
      <c r="G73" s="101"/>
      <c r="H73" s="101"/>
      <c r="I73" s="159"/>
      <c r="J73" s="70"/>
      <c r="K73" s="70">
        <v>0.5</v>
      </c>
      <c r="L73" s="70">
        <v>0.5</v>
      </c>
      <c r="M73" s="70"/>
      <c r="N73" s="64" t="s">
        <v>195</v>
      </c>
      <c r="O73" s="59">
        <v>1</v>
      </c>
      <c r="P73" s="101"/>
      <c r="Q73" s="101"/>
      <c r="R73" s="59">
        <f t="shared" ref="R73:R79" si="4">O73</f>
        <v>1</v>
      </c>
      <c r="S73" s="22">
        <v>155680522</v>
      </c>
      <c r="T73" s="22"/>
      <c r="U73" s="22"/>
      <c r="V73" s="22"/>
      <c r="W73" s="22"/>
      <c r="X73" s="22">
        <v>1844224577</v>
      </c>
      <c r="Y73" s="22"/>
      <c r="Z73" s="12"/>
      <c r="AA73" s="12"/>
      <c r="AB73" s="12"/>
    </row>
    <row r="74" spans="2:28" s="14" customFormat="1" ht="78.75" x14ac:dyDescent="0.2">
      <c r="B74" s="25">
        <v>2019234660038</v>
      </c>
      <c r="C74" s="50" t="s">
        <v>108</v>
      </c>
      <c r="D74" s="101"/>
      <c r="E74" s="87"/>
      <c r="F74" s="105"/>
      <c r="G74" s="101"/>
      <c r="H74" s="101"/>
      <c r="I74" s="159"/>
      <c r="J74" s="70"/>
      <c r="K74" s="70">
        <v>0.5</v>
      </c>
      <c r="L74" s="70">
        <v>0.5</v>
      </c>
      <c r="M74" s="70"/>
      <c r="N74" s="64" t="s">
        <v>196</v>
      </c>
      <c r="O74" s="59">
        <v>2</v>
      </c>
      <c r="P74" s="101"/>
      <c r="Q74" s="101"/>
      <c r="R74" s="59">
        <f t="shared" si="4"/>
        <v>2</v>
      </c>
      <c r="S74" s="22"/>
      <c r="T74" s="22"/>
      <c r="U74" s="22"/>
      <c r="V74" s="22"/>
      <c r="W74" s="22"/>
      <c r="X74" s="22">
        <v>1407805180</v>
      </c>
      <c r="Y74" s="22"/>
      <c r="Z74" s="12"/>
      <c r="AA74" s="12"/>
      <c r="AB74" s="12"/>
    </row>
    <row r="75" spans="2:28" s="14" customFormat="1" ht="67.5" x14ac:dyDescent="0.2">
      <c r="B75" s="25"/>
      <c r="C75" s="20" t="s">
        <v>109</v>
      </c>
      <c r="D75" s="101"/>
      <c r="E75" s="87"/>
      <c r="F75" s="105"/>
      <c r="G75" s="101"/>
      <c r="H75" s="101"/>
      <c r="I75" s="159"/>
      <c r="J75" s="70"/>
      <c r="K75" s="70">
        <v>0.5</v>
      </c>
      <c r="L75" s="70">
        <v>0.5</v>
      </c>
      <c r="M75" s="70"/>
      <c r="N75" s="64" t="s">
        <v>197</v>
      </c>
      <c r="O75" s="59">
        <v>1</v>
      </c>
      <c r="P75" s="101"/>
      <c r="Q75" s="101"/>
      <c r="R75" s="59">
        <f t="shared" si="4"/>
        <v>1</v>
      </c>
      <c r="S75" s="22">
        <v>962236659</v>
      </c>
      <c r="T75" s="22"/>
      <c r="U75" s="22"/>
      <c r="V75" s="22"/>
      <c r="W75" s="22"/>
      <c r="X75" s="22"/>
      <c r="Y75" s="22"/>
      <c r="Z75" s="12"/>
      <c r="AA75" s="12"/>
      <c r="AB75" s="12"/>
    </row>
    <row r="76" spans="2:28" s="14" customFormat="1" ht="67.5" x14ac:dyDescent="0.2">
      <c r="B76" s="25"/>
      <c r="C76" s="20" t="s">
        <v>110</v>
      </c>
      <c r="D76" s="101"/>
      <c r="E76" s="87"/>
      <c r="F76" s="105"/>
      <c r="G76" s="101"/>
      <c r="H76" s="101"/>
      <c r="I76" s="159"/>
      <c r="J76" s="70">
        <v>0.25</v>
      </c>
      <c r="K76" s="70">
        <v>0.25</v>
      </c>
      <c r="L76" s="70">
        <v>0.25</v>
      </c>
      <c r="M76" s="70">
        <v>0.25</v>
      </c>
      <c r="N76" s="64" t="s">
        <v>198</v>
      </c>
      <c r="O76" s="59">
        <v>1</v>
      </c>
      <c r="P76" s="101"/>
      <c r="Q76" s="101"/>
      <c r="R76" s="59">
        <f t="shared" si="4"/>
        <v>1</v>
      </c>
      <c r="S76" s="22">
        <v>2297607401</v>
      </c>
      <c r="T76" s="22"/>
      <c r="U76" s="22"/>
      <c r="V76" s="22"/>
      <c r="W76" s="22"/>
      <c r="X76" s="22"/>
      <c r="Y76" s="22"/>
      <c r="Z76" s="12"/>
      <c r="AA76" s="12"/>
      <c r="AB76" s="12"/>
    </row>
    <row r="77" spans="2:28" s="14" customFormat="1" ht="67.5" x14ac:dyDescent="0.2">
      <c r="B77" s="25"/>
      <c r="C77" s="20" t="s">
        <v>111</v>
      </c>
      <c r="D77" s="101"/>
      <c r="E77" s="87"/>
      <c r="F77" s="105"/>
      <c r="G77" s="101"/>
      <c r="H77" s="101"/>
      <c r="I77" s="159"/>
      <c r="J77" s="70">
        <v>0.25</v>
      </c>
      <c r="K77" s="70">
        <v>0.25</v>
      </c>
      <c r="L77" s="70">
        <v>0.25</v>
      </c>
      <c r="M77" s="70">
        <v>0.25</v>
      </c>
      <c r="N77" s="64" t="s">
        <v>199</v>
      </c>
      <c r="O77" s="59">
        <v>1</v>
      </c>
      <c r="P77" s="101"/>
      <c r="Q77" s="101"/>
      <c r="R77" s="59">
        <f t="shared" si="4"/>
        <v>1</v>
      </c>
      <c r="S77" s="22">
        <v>2232607776.1300001</v>
      </c>
      <c r="T77" s="22"/>
      <c r="U77" s="22"/>
      <c r="V77" s="22"/>
      <c r="W77" s="22"/>
      <c r="X77" s="22"/>
      <c r="Y77" s="22"/>
      <c r="Z77" s="12"/>
      <c r="AA77" s="12"/>
      <c r="AB77" s="12"/>
    </row>
    <row r="78" spans="2:28" s="14" customFormat="1" ht="56.25" x14ac:dyDescent="0.2">
      <c r="B78" s="25"/>
      <c r="C78" s="20" t="s">
        <v>112</v>
      </c>
      <c r="D78" s="101"/>
      <c r="E78" s="87"/>
      <c r="F78" s="105"/>
      <c r="G78" s="101"/>
      <c r="H78" s="101"/>
      <c r="I78" s="159"/>
      <c r="J78" s="70"/>
      <c r="K78" s="70">
        <v>0.5</v>
      </c>
      <c r="L78" s="70">
        <v>0.5</v>
      </c>
      <c r="M78" s="70"/>
      <c r="N78" s="64" t="s">
        <v>200</v>
      </c>
      <c r="O78" s="59">
        <v>1</v>
      </c>
      <c r="P78" s="101"/>
      <c r="Q78" s="101"/>
      <c r="R78" s="59">
        <f t="shared" si="4"/>
        <v>1</v>
      </c>
      <c r="S78" s="22">
        <v>1399988600</v>
      </c>
      <c r="T78" s="22"/>
      <c r="U78" s="22"/>
      <c r="V78" s="22"/>
      <c r="W78" s="22"/>
      <c r="X78" s="22"/>
      <c r="Y78" s="22"/>
      <c r="Z78" s="12"/>
      <c r="AA78" s="12"/>
      <c r="AB78" s="12"/>
    </row>
    <row r="79" spans="2:28" s="14" customFormat="1" ht="67.5" x14ac:dyDescent="0.2">
      <c r="B79" s="25"/>
      <c r="C79" s="20" t="s">
        <v>115</v>
      </c>
      <c r="D79" s="101"/>
      <c r="E79" s="87"/>
      <c r="F79" s="105"/>
      <c r="G79" s="101"/>
      <c r="H79" s="101"/>
      <c r="I79" s="159"/>
      <c r="J79" s="70">
        <v>0.25</v>
      </c>
      <c r="K79" s="70">
        <v>0.25</v>
      </c>
      <c r="L79" s="70">
        <v>0.25</v>
      </c>
      <c r="M79" s="70">
        <v>0.25</v>
      </c>
      <c r="N79" s="64" t="s">
        <v>201</v>
      </c>
      <c r="O79" s="59">
        <v>1</v>
      </c>
      <c r="P79" s="101"/>
      <c r="Q79" s="101"/>
      <c r="R79" s="59">
        <f t="shared" si="4"/>
        <v>1</v>
      </c>
      <c r="S79" s="22">
        <v>257066425.45999998</v>
      </c>
      <c r="T79" s="22"/>
      <c r="U79" s="22"/>
      <c r="V79" s="22"/>
      <c r="W79" s="22"/>
      <c r="X79" s="22"/>
      <c r="Y79" s="22"/>
      <c r="Z79" s="12"/>
      <c r="AA79" s="12"/>
      <c r="AB79" s="12"/>
    </row>
    <row r="80" spans="2:28" s="14" customFormat="1" ht="23.25" customHeight="1" x14ac:dyDescent="0.2">
      <c r="B80" s="85" t="s">
        <v>22</v>
      </c>
      <c r="C80" s="85"/>
      <c r="D80" s="85" t="s">
        <v>69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2:28" s="14" customFormat="1" ht="11.25" x14ac:dyDescent="0.2">
      <c r="B81" s="83" t="s">
        <v>16</v>
      </c>
      <c r="C81" s="83"/>
      <c r="D81" s="83" t="s">
        <v>68</v>
      </c>
      <c r="E81" s="83"/>
      <c r="F81" s="83"/>
      <c r="G81" s="83"/>
      <c r="H81" s="83"/>
      <c r="I81" s="83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2:28" s="14" customFormat="1" ht="101.25" x14ac:dyDescent="0.2">
      <c r="B82" s="25"/>
      <c r="C82" s="12"/>
      <c r="D82" s="10" t="s">
        <v>210</v>
      </c>
      <c r="E82" s="12" t="s">
        <v>86</v>
      </c>
      <c r="F82" s="15">
        <v>1</v>
      </c>
      <c r="G82" s="10" t="s">
        <v>70</v>
      </c>
      <c r="H82" s="10" t="s">
        <v>49</v>
      </c>
      <c r="I82" s="15">
        <v>1</v>
      </c>
      <c r="J82" s="18"/>
      <c r="K82" s="18"/>
      <c r="L82" s="18"/>
      <c r="M82" s="18"/>
      <c r="N82" s="20"/>
      <c r="O82" s="59"/>
      <c r="P82" s="10" t="s">
        <v>70</v>
      </c>
      <c r="Q82" s="10" t="s">
        <v>49</v>
      </c>
      <c r="R82" s="59">
        <f>O82</f>
        <v>0</v>
      </c>
      <c r="S82" s="22"/>
      <c r="T82" s="22"/>
      <c r="U82" s="22"/>
      <c r="V82" s="22"/>
      <c r="W82" s="22"/>
      <c r="X82" s="22"/>
      <c r="Y82" s="22"/>
      <c r="Z82" s="12"/>
      <c r="AA82" s="12"/>
      <c r="AB82" s="12"/>
    </row>
    <row r="83" spans="2:28" s="14" customFormat="1" ht="78.75" x14ac:dyDescent="0.2">
      <c r="B83" s="25"/>
      <c r="C83" s="12"/>
      <c r="D83" s="10" t="s">
        <v>210</v>
      </c>
      <c r="E83" s="12" t="s">
        <v>88</v>
      </c>
      <c r="F83" s="15">
        <v>1</v>
      </c>
      <c r="G83" s="10" t="s">
        <v>71</v>
      </c>
      <c r="H83" s="10" t="s">
        <v>49</v>
      </c>
      <c r="I83" s="15">
        <v>1</v>
      </c>
      <c r="J83" s="18"/>
      <c r="K83" s="18"/>
      <c r="L83" s="18"/>
      <c r="M83" s="18"/>
      <c r="N83" s="20"/>
      <c r="O83" s="59"/>
      <c r="P83" s="10" t="s">
        <v>71</v>
      </c>
      <c r="Q83" s="10" t="s">
        <v>49</v>
      </c>
      <c r="R83" s="59">
        <f>O83</f>
        <v>0</v>
      </c>
      <c r="S83" s="22"/>
      <c r="T83" s="22"/>
      <c r="U83" s="22"/>
      <c r="V83" s="22"/>
      <c r="W83" s="22"/>
      <c r="X83" s="22"/>
      <c r="Y83" s="22"/>
      <c r="Z83" s="12"/>
      <c r="AA83" s="12"/>
      <c r="AB83" s="12"/>
    </row>
    <row r="84" spans="2:28" s="14" customFormat="1" ht="11.25" x14ac:dyDescent="0.2">
      <c r="B84" s="85" t="s">
        <v>22</v>
      </c>
      <c r="C84" s="85"/>
      <c r="D84" s="85" t="s">
        <v>72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2:28" s="14" customFormat="1" ht="11.25" x14ac:dyDescent="0.2">
      <c r="B85" s="83" t="s">
        <v>16</v>
      </c>
      <c r="C85" s="83"/>
      <c r="D85" s="83" t="s">
        <v>73</v>
      </c>
      <c r="E85" s="83"/>
      <c r="F85" s="83"/>
      <c r="G85" s="83"/>
      <c r="H85" s="83"/>
      <c r="I85" s="83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2:28" s="14" customFormat="1" ht="45" customHeight="1" x14ac:dyDescent="0.2">
      <c r="B86" s="25"/>
      <c r="C86" s="20" t="s">
        <v>120</v>
      </c>
      <c r="D86" s="92" t="s">
        <v>211</v>
      </c>
      <c r="E86" s="86" t="s">
        <v>85</v>
      </c>
      <c r="F86" s="89">
        <v>212</v>
      </c>
      <c r="G86" s="92" t="s">
        <v>74</v>
      </c>
      <c r="H86" s="95">
        <v>783396</v>
      </c>
      <c r="I86" s="89">
        <v>212</v>
      </c>
      <c r="J86" s="59"/>
      <c r="K86" s="59">
        <v>243</v>
      </c>
      <c r="L86" s="59">
        <v>244</v>
      </c>
      <c r="M86" s="59">
        <v>243</v>
      </c>
      <c r="N86" s="16" t="str">
        <f>+C86</f>
        <v xml:space="preserve">CONSTRUCCIÓN DE REDES DE MEDIA Y BAJA TENSIÓN PARA LA CONSTRUCCIÓN DEL SERVICIO DE ENERGIA EN ZONA RURAL DEL MUNICIPIO DE VALENCIA </v>
      </c>
      <c r="O86" s="56">
        <v>730</v>
      </c>
      <c r="P86" s="92" t="s">
        <v>74</v>
      </c>
      <c r="Q86" s="95">
        <v>783396</v>
      </c>
      <c r="R86" s="56">
        <f>O86</f>
        <v>730</v>
      </c>
      <c r="S86" s="37"/>
      <c r="T86" s="22"/>
      <c r="U86" s="22"/>
      <c r="V86" s="22"/>
      <c r="W86" s="22"/>
      <c r="X86" s="22">
        <v>6403878622.79</v>
      </c>
      <c r="Y86" s="22"/>
      <c r="Z86" s="12"/>
      <c r="AA86" s="12"/>
      <c r="AB86" s="12"/>
    </row>
    <row r="87" spans="2:28" s="14" customFormat="1" ht="56.25" x14ac:dyDescent="0.2">
      <c r="B87" s="25"/>
      <c r="C87" s="20" t="s">
        <v>121</v>
      </c>
      <c r="D87" s="93"/>
      <c r="E87" s="87"/>
      <c r="F87" s="90"/>
      <c r="G87" s="93"/>
      <c r="H87" s="96"/>
      <c r="I87" s="90"/>
      <c r="J87" s="59"/>
      <c r="K87" s="59"/>
      <c r="L87" s="59"/>
      <c r="M87" s="59">
        <v>5</v>
      </c>
      <c r="N87" s="35" t="str">
        <f t="shared" ref="N87:N91" si="5">+C87</f>
        <v xml:space="preserve">CONSTRUCCIÓN DE REDES ELECTRICAS DE MEDIA Y BAJA TENSIÓN PARA LAS PARCELAS DE BESITO BOLAO PERTENECIENTE AL CORREGIMIENTO EL SABANAL MUNICIPIO DE MONTERÍA EN EL DEPARTAMENTO DE CÓRDOBA </v>
      </c>
      <c r="O87" s="59">
        <v>5</v>
      </c>
      <c r="P87" s="93"/>
      <c r="Q87" s="96"/>
      <c r="R87" s="59">
        <f t="shared" ref="R87:R91" si="6">O87</f>
        <v>5</v>
      </c>
      <c r="S87" s="22">
        <v>79907018.549999997</v>
      </c>
      <c r="T87" s="22"/>
      <c r="U87" s="22"/>
      <c r="V87" s="22"/>
      <c r="W87" s="22"/>
      <c r="X87" s="22"/>
      <c r="Y87" s="22"/>
      <c r="Z87" s="12"/>
      <c r="AA87" s="12"/>
      <c r="AB87" s="12"/>
    </row>
    <row r="88" spans="2:28" s="14" customFormat="1" ht="56.25" x14ac:dyDescent="0.2">
      <c r="B88" s="25"/>
      <c r="C88" s="20" t="s">
        <v>122</v>
      </c>
      <c r="D88" s="93"/>
      <c r="E88" s="87"/>
      <c r="F88" s="90"/>
      <c r="G88" s="93"/>
      <c r="H88" s="96"/>
      <c r="I88" s="90"/>
      <c r="J88" s="59"/>
      <c r="K88" s="59">
        <v>10</v>
      </c>
      <c r="L88" s="59"/>
      <c r="M88" s="59"/>
      <c r="N88" s="35" t="str">
        <f t="shared" si="5"/>
        <v xml:space="preserve">CONSTRUCCIÓN DE REDES ELECTRICAS EN MEDIA Y BAJA TENSION Y MONTAJE DE SUBESTACION ELECTRICA DE 25 KVA EN LA VEREDA LONDRES ZONA DE RESTITUCION DE TIERRA RURAL DEL MUNICIPIO DE MONTERIA, CÓRDOBA. </v>
      </c>
      <c r="O88" s="59">
        <v>10</v>
      </c>
      <c r="P88" s="93"/>
      <c r="Q88" s="96"/>
      <c r="R88" s="59">
        <f t="shared" si="6"/>
        <v>10</v>
      </c>
      <c r="S88" s="22">
        <v>174649892</v>
      </c>
      <c r="T88" s="22"/>
      <c r="U88" s="22"/>
      <c r="V88" s="22"/>
      <c r="W88" s="22"/>
      <c r="X88" s="22"/>
      <c r="Y88" s="22"/>
      <c r="Z88" s="12"/>
      <c r="AA88" s="12"/>
      <c r="AB88" s="12"/>
    </row>
    <row r="89" spans="2:28" s="14" customFormat="1" ht="45" x14ac:dyDescent="0.2">
      <c r="B89" s="25"/>
      <c r="C89" s="20" t="s">
        <v>138</v>
      </c>
      <c r="D89" s="93"/>
      <c r="E89" s="87"/>
      <c r="F89" s="90"/>
      <c r="G89" s="93"/>
      <c r="H89" s="96"/>
      <c r="I89" s="90"/>
      <c r="J89" s="59">
        <v>200</v>
      </c>
      <c r="K89" s="59">
        <v>315</v>
      </c>
      <c r="L89" s="59"/>
      <c r="M89" s="59"/>
      <c r="N89" s="35" t="str">
        <f t="shared" si="5"/>
        <v>CONSTRUCCIÓN DE REDES DE MEDIA Y BAJA TENSIÓN Y MONTAJE DE SUBESTACIONES EN ZONA RURAL DE LOS MUNICIPIOS DE MOÑITOS, TIERRALTA Y VALENCIA, DEPARTAMENTO DE CÓRDOBA.</v>
      </c>
      <c r="O89" s="57">
        <f>2060/4</f>
        <v>515</v>
      </c>
      <c r="P89" s="93"/>
      <c r="Q89" s="96"/>
      <c r="R89" s="57">
        <f>2060/4</f>
        <v>515</v>
      </c>
      <c r="S89" s="37"/>
      <c r="T89" s="22"/>
      <c r="U89" s="22">
        <v>6346225347</v>
      </c>
      <c r="V89" s="22"/>
      <c r="W89" s="22"/>
      <c r="X89" s="22"/>
      <c r="Y89" s="22"/>
      <c r="Z89" s="12"/>
      <c r="AA89" s="12"/>
      <c r="AB89" s="12"/>
    </row>
    <row r="90" spans="2:28" s="14" customFormat="1" ht="56.25" x14ac:dyDescent="0.2">
      <c r="B90" s="25"/>
      <c r="C90" s="35" t="s">
        <v>151</v>
      </c>
      <c r="D90" s="93"/>
      <c r="E90" s="88"/>
      <c r="F90" s="91"/>
      <c r="G90" s="94"/>
      <c r="H90" s="97"/>
      <c r="I90" s="91"/>
      <c r="J90" s="59"/>
      <c r="K90" s="59">
        <v>62</v>
      </c>
      <c r="L90" s="59"/>
      <c r="M90" s="59"/>
      <c r="N90" s="35" t="s">
        <v>151</v>
      </c>
      <c r="O90" s="57">
        <v>62</v>
      </c>
      <c r="P90" s="94"/>
      <c r="Q90" s="97"/>
      <c r="R90" s="57">
        <v>62</v>
      </c>
      <c r="S90" s="37"/>
      <c r="T90" s="22"/>
      <c r="U90" s="22"/>
      <c r="V90" s="22">
        <v>1929375299</v>
      </c>
      <c r="W90" s="22"/>
      <c r="X90" s="22"/>
      <c r="Y90" s="22"/>
      <c r="Z90" s="12"/>
      <c r="AA90" s="12"/>
      <c r="AB90" s="12"/>
    </row>
    <row r="91" spans="2:28" s="14" customFormat="1" ht="67.5" customHeight="1" x14ac:dyDescent="0.2">
      <c r="B91" s="25"/>
      <c r="C91" s="20" t="s">
        <v>124</v>
      </c>
      <c r="D91" s="94"/>
      <c r="E91" s="32" t="s">
        <v>80</v>
      </c>
      <c r="F91" s="29">
        <v>1</v>
      </c>
      <c r="G91" s="29" t="s">
        <v>75</v>
      </c>
      <c r="H91" s="29" t="s">
        <v>49</v>
      </c>
      <c r="I91" s="34">
        <v>1</v>
      </c>
      <c r="J91" s="59"/>
      <c r="K91" s="59"/>
      <c r="L91" s="59"/>
      <c r="M91" s="59">
        <v>1</v>
      </c>
      <c r="N91" s="20" t="str">
        <f t="shared" si="5"/>
        <v>IMPLEMENTACIÓN DE SISTEMAS CON ENERGIA AUTÓNOMA PARA ENERGIZACIÓN DE ESCUELAS RURALES NO INTERCONECTADAS, MEDIANTE GENERACIÓN SOLAR FOTOVOLTAICA EN LOS MUNICIPIOS PDET DEL DEPARTAMENTO DE CÓRDOBA.</v>
      </c>
      <c r="O91" s="56">
        <v>1</v>
      </c>
      <c r="P91" s="29" t="s">
        <v>75</v>
      </c>
      <c r="Q91" s="29" t="s">
        <v>49</v>
      </c>
      <c r="R91" s="56">
        <f t="shared" si="6"/>
        <v>1</v>
      </c>
      <c r="S91" s="22"/>
      <c r="T91" s="22"/>
      <c r="U91" s="22"/>
      <c r="V91" s="22"/>
      <c r="W91" s="22"/>
      <c r="X91" s="22">
        <v>6733279789.5</v>
      </c>
      <c r="Y91" s="22"/>
      <c r="Z91" s="12"/>
      <c r="AA91" s="12"/>
      <c r="AB91" s="12"/>
    </row>
    <row r="92" spans="2:28" s="14" customFormat="1" ht="26.25" customHeight="1" x14ac:dyDescent="0.2">
      <c r="B92" s="85" t="s">
        <v>22</v>
      </c>
      <c r="C92" s="85"/>
      <c r="D92" s="85" t="s">
        <v>72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2:28" s="14" customFormat="1" ht="11.25" x14ac:dyDescent="0.2">
      <c r="B93" s="83" t="s">
        <v>16</v>
      </c>
      <c r="C93" s="83"/>
      <c r="D93" s="83" t="s">
        <v>77</v>
      </c>
      <c r="E93" s="83"/>
      <c r="F93" s="83"/>
      <c r="G93" s="83"/>
      <c r="H93" s="83"/>
      <c r="I93" s="83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2:28" s="14" customFormat="1" ht="56.25" x14ac:dyDescent="0.2">
      <c r="B94" s="25"/>
      <c r="C94" s="12"/>
      <c r="D94" s="20" t="s">
        <v>212</v>
      </c>
      <c r="E94" s="12" t="s">
        <v>83</v>
      </c>
      <c r="F94" s="12">
        <v>1</v>
      </c>
      <c r="G94" s="16" t="s">
        <v>76</v>
      </c>
      <c r="H94" s="16" t="s">
        <v>49</v>
      </c>
      <c r="I94" s="12">
        <v>1</v>
      </c>
      <c r="J94" s="18"/>
      <c r="K94" s="18"/>
      <c r="L94" s="18"/>
      <c r="M94" s="18"/>
      <c r="N94" s="20"/>
      <c r="O94" s="59"/>
      <c r="P94" s="16" t="s">
        <v>76</v>
      </c>
      <c r="Q94" s="16" t="s">
        <v>49</v>
      </c>
      <c r="R94" s="59">
        <f>O94</f>
        <v>0</v>
      </c>
      <c r="S94" s="22"/>
      <c r="T94" s="22"/>
      <c r="U94" s="22"/>
      <c r="V94" s="22"/>
      <c r="W94" s="22"/>
      <c r="X94" s="22"/>
      <c r="Y94" s="22"/>
      <c r="Z94" s="12"/>
      <c r="AA94" s="12"/>
      <c r="AB94" s="12"/>
    </row>
  </sheetData>
  <mergeCells count="164">
    <mergeCell ref="G86:G90"/>
    <mergeCell ref="H86:H90"/>
    <mergeCell ref="I86:I90"/>
    <mergeCell ref="P23:P34"/>
    <mergeCell ref="P35:P41"/>
    <mergeCell ref="P42:P45"/>
    <mergeCell ref="I70:I79"/>
    <mergeCell ref="D19:D22"/>
    <mergeCell ref="D23:D34"/>
    <mergeCell ref="D35:D41"/>
    <mergeCell ref="D42:D45"/>
    <mergeCell ref="D48:D52"/>
    <mergeCell ref="D58:D61"/>
    <mergeCell ref="D65:D67"/>
    <mergeCell ref="D70:D79"/>
    <mergeCell ref="D86:D91"/>
    <mergeCell ref="P48:P52"/>
    <mergeCell ref="P58:P61"/>
    <mergeCell ref="P65:P67"/>
    <mergeCell ref="P70:P79"/>
    <mergeCell ref="F48:F52"/>
    <mergeCell ref="I65:I67"/>
    <mergeCell ref="P19:P22"/>
    <mergeCell ref="Q23:Q34"/>
    <mergeCell ref="Q35:Q41"/>
    <mergeCell ref="Q42:Q45"/>
    <mergeCell ref="Q48:Q52"/>
    <mergeCell ref="Q58:Q61"/>
    <mergeCell ref="F35:F41"/>
    <mergeCell ref="I35:I41"/>
    <mergeCell ref="H35:H41"/>
    <mergeCell ref="G35:G41"/>
    <mergeCell ref="I42:I45"/>
    <mergeCell ref="I48:I52"/>
    <mergeCell ref="H42:H45"/>
    <mergeCell ref="G42:G45"/>
    <mergeCell ref="F42:F45"/>
    <mergeCell ref="G48:G52"/>
    <mergeCell ref="I12:V12"/>
    <mergeCell ref="B12:H12"/>
    <mergeCell ref="I13:V13"/>
    <mergeCell ref="B13:H13"/>
    <mergeCell ref="B16:C16"/>
    <mergeCell ref="C1:H7"/>
    <mergeCell ref="H14:H15"/>
    <mergeCell ref="B9:H9"/>
    <mergeCell ref="B56:C56"/>
    <mergeCell ref="D56:I56"/>
    <mergeCell ref="J56:AB56"/>
    <mergeCell ref="C14:C15"/>
    <mergeCell ref="F14:F15"/>
    <mergeCell ref="B47:C47"/>
    <mergeCell ref="D47:I47"/>
    <mergeCell ref="J47:AB47"/>
    <mergeCell ref="B53:C53"/>
    <mergeCell ref="D53:I53"/>
    <mergeCell ref="J53:AB53"/>
    <mergeCell ref="B54:C54"/>
    <mergeCell ref="D54:I54"/>
    <mergeCell ref="J54:AB54"/>
    <mergeCell ref="E48:E52"/>
    <mergeCell ref="H48:H52"/>
    <mergeCell ref="B46:C46"/>
    <mergeCell ref="D46:I46"/>
    <mergeCell ref="J46:AB46"/>
    <mergeCell ref="Z14:Z15"/>
    <mergeCell ref="G14:G15"/>
    <mergeCell ref="B14:B15"/>
    <mergeCell ref="E14:E15"/>
    <mergeCell ref="D17:I17"/>
    <mergeCell ref="J14:M14"/>
    <mergeCell ref="S14:Y14"/>
    <mergeCell ref="N14:R14"/>
    <mergeCell ref="AB14:AB15"/>
    <mergeCell ref="F23:F34"/>
    <mergeCell ref="E23:E34"/>
    <mergeCell ref="E35:E41"/>
    <mergeCell ref="I23:I34"/>
    <mergeCell ref="H23:H34"/>
    <mergeCell ref="G23:G34"/>
    <mergeCell ref="E19:E22"/>
    <mergeCell ref="F19:F22"/>
    <mergeCell ref="G19:G22"/>
    <mergeCell ref="H19:H22"/>
    <mergeCell ref="I19:I22"/>
    <mergeCell ref="E42:E45"/>
    <mergeCell ref="I1:S3"/>
    <mergeCell ref="I4:S5"/>
    <mergeCell ref="I6:S7"/>
    <mergeCell ref="B1:B7"/>
    <mergeCell ref="B17:C17"/>
    <mergeCell ref="J16:AB16"/>
    <mergeCell ref="J17:AB17"/>
    <mergeCell ref="I8:V8"/>
    <mergeCell ref="I9:V9"/>
    <mergeCell ref="B8:H8"/>
    <mergeCell ref="D14:D15"/>
    <mergeCell ref="B11:H11"/>
    <mergeCell ref="AA14:AA15"/>
    <mergeCell ref="I10:V10"/>
    <mergeCell ref="I11:V11"/>
    <mergeCell ref="B10:H10"/>
    <mergeCell ref="AA1:AB3"/>
    <mergeCell ref="AA4:AB5"/>
    <mergeCell ref="AA6:AB7"/>
    <mergeCell ref="T1:Z3"/>
    <mergeCell ref="T4:Z5"/>
    <mergeCell ref="T6:Z7"/>
    <mergeCell ref="I14:I15"/>
    <mergeCell ref="D16:I16"/>
    <mergeCell ref="B57:C57"/>
    <mergeCell ref="D57:I57"/>
    <mergeCell ref="J57:AB57"/>
    <mergeCell ref="B63:C63"/>
    <mergeCell ref="D63:I63"/>
    <mergeCell ref="J63:AB63"/>
    <mergeCell ref="I58:I61"/>
    <mergeCell ref="B64:C64"/>
    <mergeCell ref="D64:I64"/>
    <mergeCell ref="J64:AB64"/>
    <mergeCell ref="E58:E61"/>
    <mergeCell ref="F58:F61"/>
    <mergeCell ref="G58:G61"/>
    <mergeCell ref="H58:H61"/>
    <mergeCell ref="B69:C69"/>
    <mergeCell ref="D69:I69"/>
    <mergeCell ref="J69:AB69"/>
    <mergeCell ref="B80:C80"/>
    <mergeCell ref="D80:I80"/>
    <mergeCell ref="J80:AB80"/>
    <mergeCell ref="G65:G67"/>
    <mergeCell ref="F65:F67"/>
    <mergeCell ref="E65:E67"/>
    <mergeCell ref="H65:H67"/>
    <mergeCell ref="E70:E79"/>
    <mergeCell ref="F70:F79"/>
    <mergeCell ref="G70:G79"/>
    <mergeCell ref="H70:H79"/>
    <mergeCell ref="Q65:Q67"/>
    <mergeCell ref="Q70:Q79"/>
    <mergeCell ref="Q19:Q22"/>
    <mergeCell ref="B81:C81"/>
    <mergeCell ref="D81:I81"/>
    <mergeCell ref="J81:AB81"/>
    <mergeCell ref="B84:C84"/>
    <mergeCell ref="D84:I84"/>
    <mergeCell ref="J84:AB84"/>
    <mergeCell ref="B93:C93"/>
    <mergeCell ref="D93:I93"/>
    <mergeCell ref="J93:AB93"/>
    <mergeCell ref="B85:C85"/>
    <mergeCell ref="D85:I85"/>
    <mergeCell ref="J85:AB85"/>
    <mergeCell ref="B92:C92"/>
    <mergeCell ref="D92:I92"/>
    <mergeCell ref="J92:AB92"/>
    <mergeCell ref="E86:E90"/>
    <mergeCell ref="F86:F90"/>
    <mergeCell ref="P86:P90"/>
    <mergeCell ref="Q86:Q90"/>
    <mergeCell ref="B68:C68"/>
    <mergeCell ref="D68:I68"/>
    <mergeCell ref="J68:AB68"/>
    <mergeCell ref="B62:C62"/>
  </mergeCells>
  <pageMargins left="1.299212598425197" right="0.70866141732283472" top="0.74803149606299213" bottom="0.74803149606299213" header="0.31496062992125984" footer="0.31496062992125984"/>
  <pageSetup paperSize="5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Ejemplo</vt:lpstr>
      <vt:lpstr>Ejemplo!Títulos_a_imprimir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MARIA LLORENTE</cp:lastModifiedBy>
  <cp:lastPrinted>2020-12-31T14:10:31Z</cp:lastPrinted>
  <dcterms:created xsi:type="dcterms:W3CDTF">2016-01-29T14:00:56Z</dcterms:created>
  <dcterms:modified xsi:type="dcterms:W3CDTF">2020-12-31T14:11:08Z</dcterms:modified>
</cp:coreProperties>
</file>